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11"/>
  <workbookPr/>
  <mc:AlternateContent xmlns:mc="http://schemas.openxmlformats.org/markup-compatibility/2006">
    <mc:Choice Requires="x15">
      <x15ac:absPath xmlns:x15ac="http://schemas.microsoft.com/office/spreadsheetml/2010/11/ac" url="C:\Users\amade.LAPTOP-7HS0V5TK\Downloads\"/>
    </mc:Choice>
  </mc:AlternateContent>
  <xr:revisionPtr revIDLastSave="7" documentId="11_68E589C9D5354FBA3EB0E16485522710592829C7" xr6:coauthVersionLast="47" xr6:coauthVersionMax="47" xr10:uidLastSave="{9181EB05-98ED-44F2-B04A-D476D92C4262}"/>
  <bookViews>
    <workbookView xWindow="0" yWindow="0" windowWidth="20490" windowHeight="7755" firstSheet="1" activeTab="1" xr2:uid="{00000000-000D-0000-FFFF-FFFF00000000}"/>
  </bookViews>
  <sheets>
    <sheet name="ANEXO B" sheetId="1" r:id="rId1"/>
    <sheet name="MEDIAUNIT" sheetId="2" r:id="rId2"/>
  </sheets>
  <externalReferences>
    <externalReference r:id="rId3"/>
  </externalReferences>
  <definedNames>
    <definedName name="_10Excel_BuiltIn_Print_Area_4_1">#REF!</definedName>
    <definedName name="_13Excel_BuiltIn_Print_Area_5_1">#REF!</definedName>
    <definedName name="_14Excel_BuiltIn_Print_Area_5_1_1">#REF!</definedName>
    <definedName name="_16Excel_BuiltIn_Print_Area_7_1">#REF!</definedName>
    <definedName name="_16Excel_Builtn_Pinrt_Area_7_2">#REF!</definedName>
    <definedName name="_17Excel_BuiltIn_Print_Area_9_1">#REF!</definedName>
    <definedName name="_1Excel_BuiltIn_Print_Area_1_1">#REF!</definedName>
    <definedName name="_1Excel_BuiltIn_Print_Area_2_1">#REF!</definedName>
    <definedName name="_2Excel_BuiltIn_Print_Area_1_1_1">#REF!</definedName>
    <definedName name="_2Excel_BuiltIn_Print_Area_3_1">#REF!</definedName>
    <definedName name="_4Excel_BuiltIn_Print_Area_2_1">#REF!</definedName>
    <definedName name="_5Excel_BuiltIn_Print_Area_2_1_1">#REF!</definedName>
    <definedName name="_6Excel_BuiltIn_Print_Area_2_1_1_1">#REF!</definedName>
    <definedName name="_7Excel_BuiltIn_Print_Area_3_1">#REF!</definedName>
    <definedName name="_8Excel_BuiltIn_Print_Area_3_1_1">#REF!</definedName>
    <definedName name="aaa">#REF!</definedName>
    <definedName name="Area_2">#REF!</definedName>
    <definedName name="aREA1">#REF!</definedName>
    <definedName name="area2">#REF!</definedName>
    <definedName name="Area3">#REF!</definedName>
    <definedName name="Area4">#REF!</definedName>
    <definedName name="CDCDCDCDC">#REF!</definedName>
    <definedName name="CPMF">#REF!</definedName>
    <definedName name="eaea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2">#REF!</definedName>
    <definedName name="Excel_BuiltIn_Print_Area_1_1_4">#REF!</definedName>
    <definedName name="Excel_BuiltIn_Print_Area_10">#REF!</definedName>
    <definedName name="Excel_BuiltIn_Print_Area_11">#REF!</definedName>
    <definedName name="Excel_BuiltIn_Print_Area_12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3_1">#REF!</definedName>
    <definedName name="Excel_BuiltIn_Print_Area_5_1">#REF!</definedName>
    <definedName name="Excel_BuiltIn_Print_Area_5_1_2">#REF!</definedName>
    <definedName name="Excel_BuiltIn_Print_Area_5_1_4">#REF!</definedName>
    <definedName name="Excel_BuiltIn_Print_Area_9">#REF!</definedName>
    <definedName name="Excel_um">#REF!</definedName>
    <definedName name="fdf">#REF!</definedName>
    <definedName name="Pintor">#REF!</definedName>
    <definedName name="Pintor1">#REF!</definedName>
    <definedName name="QWQWQ">#REF!</definedName>
    <definedName name="QWQWQW">#REF!</definedName>
    <definedName name="SS">#REF!</definedName>
    <definedName name="teste">#REF!</definedName>
    <definedName name="um">#REF!</definedName>
    <definedName name="w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3" i="2" l="1"/>
  <c r="F44" i="2"/>
  <c r="F26" i="2"/>
  <c r="D20" i="2"/>
  <c r="J19" i="2"/>
  <c r="D19" i="2"/>
  <c r="F18" i="2"/>
  <c r="D18" i="2"/>
  <c r="F17" i="2"/>
  <c r="F21" i="2" s="1"/>
  <c r="F62" i="2" s="1"/>
  <c r="D17" i="2"/>
  <c r="D21" i="2" s="1"/>
  <c r="F16" i="2"/>
  <c r="F20" i="2" s="1"/>
  <c r="I20" i="2" s="1"/>
  <c r="J20" i="2" s="1"/>
  <c r="F15" i="2"/>
  <c r="F19" i="2" s="1"/>
  <c r="H14" i="2"/>
  <c r="J14" i="2" s="1"/>
  <c r="H13" i="2"/>
  <c r="J13" i="2" s="1"/>
  <c r="H12" i="2"/>
  <c r="J12" i="2" s="1"/>
  <c r="H11" i="2"/>
  <c r="J11" i="2" s="1"/>
  <c r="B11" i="2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9" i="2" s="1"/>
  <c r="H10" i="2"/>
  <c r="J10" i="2" s="1"/>
  <c r="H9" i="2"/>
  <c r="J9" i="2" s="1"/>
  <c r="H8" i="2"/>
  <c r="J8" i="2" s="1"/>
  <c r="H7" i="2"/>
  <c r="J7" i="2" s="1"/>
  <c r="H6" i="2"/>
  <c r="J6" i="2" s="1"/>
  <c r="B6" i="2"/>
  <c r="B7" i="2" s="1"/>
  <c r="B8" i="2" s="1"/>
  <c r="B9" i="2" s="1"/>
  <c r="H5" i="2"/>
  <c r="J5" i="2" s="1"/>
  <c r="H16" i="2" l="1"/>
  <c r="J16" i="2" s="1"/>
  <c r="H17" i="2"/>
  <c r="J17" i="2" s="1"/>
  <c r="H18" i="2"/>
  <c r="J18" i="2" s="1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62" i="2"/>
  <c r="I66" i="2"/>
  <c r="I70" i="2"/>
  <c r="I74" i="2"/>
  <c r="H20" i="2"/>
  <c r="I40" i="2"/>
  <c r="E83" i="2"/>
  <c r="F79" i="2"/>
  <c r="I73" i="2"/>
  <c r="I69" i="2"/>
  <c r="I65" i="2"/>
  <c r="I75" i="2"/>
  <c r="I71" i="2"/>
  <c r="I67" i="2"/>
  <c r="I63" i="2"/>
  <c r="I64" i="2"/>
  <c r="I68" i="2"/>
  <c r="I72" i="2"/>
  <c r="I79" i="2"/>
  <c r="I58" i="2"/>
  <c r="H19" i="2"/>
  <c r="H15" i="2"/>
  <c r="J15" i="2" s="1"/>
  <c r="E84" i="2" s="1"/>
  <c r="H21" i="2"/>
  <c r="I21" i="2"/>
  <c r="J21" i="2" s="1"/>
  <c r="E85" i="2" s="1"/>
  <c r="F93" i="1"/>
  <c r="F44" i="1"/>
  <c r="F26" i="1"/>
  <c r="D20" i="1"/>
  <c r="D19" i="1"/>
  <c r="F18" i="1"/>
  <c r="H18" i="1" s="1"/>
  <c r="J18" i="1" s="1"/>
  <c r="D18" i="1"/>
  <c r="F17" i="1"/>
  <c r="D17" i="1"/>
  <c r="D21" i="1" s="1"/>
  <c r="F16" i="1"/>
  <c r="F15" i="1"/>
  <c r="H14" i="1"/>
  <c r="J14" i="1" s="1"/>
  <c r="H13" i="1"/>
  <c r="J13" i="1" s="1"/>
  <c r="H12" i="1"/>
  <c r="J12" i="1" s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9" i="1" s="1"/>
  <c r="H11" i="1"/>
  <c r="J11" i="1" s="1"/>
  <c r="H10" i="1"/>
  <c r="J10" i="1" s="1"/>
  <c r="H9" i="1"/>
  <c r="J9" i="1" s="1"/>
  <c r="H8" i="1"/>
  <c r="J8" i="1" s="1"/>
  <c r="H7" i="1"/>
  <c r="J7" i="1" s="1"/>
  <c r="H6" i="1"/>
  <c r="J6" i="1" s="1"/>
  <c r="B6" i="1"/>
  <c r="B7" i="1" s="1"/>
  <c r="B8" i="1" s="1"/>
  <c r="H5" i="1"/>
  <c r="J5" i="1" s="1"/>
  <c r="I80" i="2" l="1"/>
  <c r="J22" i="2"/>
  <c r="I76" i="2"/>
  <c r="E86" i="2" s="1"/>
  <c r="E87" i="2" s="1"/>
  <c r="H16" i="1"/>
  <c r="J16" i="1" s="1"/>
  <c r="F20" i="1"/>
  <c r="I20" i="1" s="1"/>
  <c r="J20" i="1" s="1"/>
  <c r="H17" i="1"/>
  <c r="J17" i="1" s="1"/>
  <c r="F21" i="1"/>
  <c r="I21" i="1" s="1"/>
  <c r="J21" i="1" s="1"/>
  <c r="I39" i="1"/>
  <c r="I37" i="1"/>
  <c r="I34" i="1"/>
  <c r="I31" i="1"/>
  <c r="I28" i="1"/>
  <c r="I57" i="1"/>
  <c r="I55" i="1"/>
  <c r="I52" i="1"/>
  <c r="I49" i="1"/>
  <c r="I46" i="1"/>
  <c r="F19" i="1"/>
  <c r="H15" i="1"/>
  <c r="J15" i="1" s="1"/>
  <c r="E84" i="1" s="1"/>
  <c r="E83" i="1"/>
  <c r="F62" i="1"/>
  <c r="H20" i="1"/>
  <c r="H21" i="1"/>
  <c r="I26" i="1"/>
  <c r="I29" i="1"/>
  <c r="I32" i="1"/>
  <c r="I35" i="1"/>
  <c r="I38" i="1"/>
  <c r="I44" i="1"/>
  <c r="I47" i="1"/>
  <c r="I50" i="1"/>
  <c r="I53" i="1"/>
  <c r="I56" i="1"/>
  <c r="I27" i="1"/>
  <c r="I30" i="1"/>
  <c r="I33" i="1"/>
  <c r="I36" i="1"/>
  <c r="I45" i="1"/>
  <c r="I48" i="1"/>
  <c r="I51" i="1"/>
  <c r="I54" i="1"/>
  <c r="I19" i="1" l="1"/>
  <c r="J19" i="1" s="1"/>
  <c r="E85" i="1" s="1"/>
  <c r="H19" i="1"/>
  <c r="I75" i="1"/>
  <c r="I72" i="1"/>
  <c r="I69" i="1"/>
  <c r="I66" i="1"/>
  <c r="I63" i="1"/>
  <c r="I74" i="1"/>
  <c r="I71" i="1"/>
  <c r="I68" i="1"/>
  <c r="I65" i="1"/>
  <c r="I62" i="1"/>
  <c r="F79" i="1"/>
  <c r="I79" i="1" s="1"/>
  <c r="I64" i="1"/>
  <c r="I70" i="1"/>
  <c r="I67" i="1"/>
  <c r="I73" i="1"/>
  <c r="I58" i="1"/>
  <c r="I40" i="1"/>
  <c r="I76" i="1" l="1"/>
  <c r="J22" i="1"/>
  <c r="I80" i="1"/>
  <c r="E86" i="1"/>
  <c r="E87" i="1" s="1"/>
</calcChain>
</file>

<file path=xl/sharedStrings.xml><?xml version="1.0" encoding="utf-8"?>
<sst xmlns="http://schemas.openxmlformats.org/spreadsheetml/2006/main" count="349" uniqueCount="97">
  <si>
    <t>ANEXO B – Divisão de itens para licitação e composição de custos</t>
  </si>
  <si>
    <t>Item</t>
  </si>
  <si>
    <t>Descrição Resumida</t>
  </si>
  <si>
    <t>APARELHOS</t>
  </si>
  <si>
    <t>Unidade de Medida</t>
  </si>
  <si>
    <t>Quantidade de Aparelhos (A)</t>
  </si>
  <si>
    <t>Valor unitário máximo (B)</t>
  </si>
  <si>
    <t>Valor total máximo (C=AxB)</t>
  </si>
  <si>
    <r>
      <t xml:space="preserve">Manutenção preventiva: </t>
    </r>
    <r>
      <rPr>
        <sz val="11"/>
        <color rgb="FF00000A"/>
        <rFont val="Calibri"/>
        <family val="2"/>
        <scheme val="minor"/>
      </rPr>
      <t xml:space="preserve">Frequência anual
</t>
    </r>
    <r>
      <rPr>
        <b/>
        <sz val="11"/>
        <color rgb="FF00000A"/>
        <rFont val="Calibri"/>
        <family val="2"/>
        <scheme val="minor"/>
      </rPr>
      <t xml:space="preserve">Manutenção Corretiva: </t>
    </r>
    <r>
      <rPr>
        <sz val="11"/>
        <color rgb="FF00000A"/>
        <rFont val="Calibri"/>
        <family val="2"/>
        <scheme val="minor"/>
      </rPr>
      <t xml:space="preserve">probabilidade de ocorrência anual </t>
    </r>
    <r>
      <rPr>
        <b/>
        <sz val="11"/>
        <color rgb="FF00000A"/>
        <rFont val="Calibri"/>
        <family val="2"/>
        <scheme val="minor"/>
      </rPr>
      <t xml:space="preserve">(E)
Instalação e Desinstalação: </t>
    </r>
    <r>
      <rPr>
        <sz val="11"/>
        <color rgb="FF00000A"/>
        <rFont val="Calibri"/>
        <family val="2"/>
        <scheme val="minor"/>
      </rPr>
      <t>limite anual</t>
    </r>
  </si>
  <si>
    <t>Valor global máximo (D=CxE)</t>
  </si>
  <si>
    <r>
      <t xml:space="preserve">SERVIÇO DE MANUTENÇÃO </t>
    </r>
    <r>
      <rPr>
        <b/>
        <sz val="11"/>
        <color rgb="FF000000"/>
        <rFont val="Calibri"/>
      </rPr>
      <t>PREVENTIVA</t>
    </r>
  </si>
  <si>
    <t>CONDICIONADOR DE AR SPLIT 7.000 BTUS</t>
  </si>
  <si>
    <t>Unidade</t>
  </si>
  <si>
    <r>
      <rPr>
        <b/>
        <sz val="11"/>
        <color rgb="FF000000"/>
        <rFont val="Calibri"/>
      </rPr>
      <t xml:space="preserve">Atenção: você deve preencher SOMENTE as células pintadas de </t>
    </r>
    <r>
      <rPr>
        <sz val="11"/>
        <color rgb="FF00FFFF"/>
        <rFont val="Calibri"/>
      </rPr>
      <t>AZUL</t>
    </r>
    <r>
      <rPr>
        <b/>
        <sz val="11"/>
        <color rgb="FF000000"/>
        <rFont val="Calibri"/>
      </rPr>
      <t xml:space="preserve"> com o seu preço. As demais células contêm fórmulas que NÃO DEVEM SER ALTERADAS.</t>
    </r>
  </si>
  <si>
    <t>CONDICIONADOR DE AR SPLIT 9.000 BTUS</t>
  </si>
  <si>
    <t>CONDICIONADOR DE AR SPLIT 12.000 BTUS</t>
  </si>
  <si>
    <t>CONDICIONADOR DE AR SPLIT/INVERTER/JANELA 18.000 BTUS</t>
  </si>
  <si>
    <t>CONDICIONADOR DE AR SPLIT 22.000 BTUS</t>
  </si>
  <si>
    <t>CONDICIONADOR DE AR SPLIT 24.000 BTUS</t>
  </si>
  <si>
    <t>CONDICIONADOR DE AR SPLIT INVERTER 36.000 BTUS</t>
  </si>
  <si>
    <t>SISTEMA VRF - MARCA LG -  UNIDADES EVAPORADORAS DO TIPO PISO TETO 36.200 BTUS</t>
  </si>
  <si>
    <t>CONDICIONADOR DE AR CASSSETE/SPLIT - 48.000 BTUS</t>
  </si>
  <si>
    <t>SISTEMA VRF - MARCA LG - UNIDADES CONDENSADORAS</t>
  </si>
  <si>
    <r>
      <t xml:space="preserve">SERVIÇO DE MANUTENÇÃO </t>
    </r>
    <r>
      <rPr>
        <b/>
        <sz val="11"/>
        <color rgb="FF000000"/>
        <rFont val="Calibri"/>
      </rPr>
      <t>CORRETIVA</t>
    </r>
  </si>
  <si>
    <t>CONDICIONADOR DE AR SPLIT/INVERTER/JANELA 7.000 A 24.000 BTUS</t>
  </si>
  <si>
    <t>CONDICIONADOR DE AR SPLIT/INVERTER/CASSETE 36.000 A 48.000 BTUS</t>
  </si>
  <si>
    <r>
      <t xml:space="preserve">SERVIÇO DE </t>
    </r>
    <r>
      <rPr>
        <b/>
        <sz val="11"/>
        <color rgb="FF000000"/>
        <rFont val="Calibri"/>
      </rPr>
      <t>INSTALAÇÃO OU DESINSTALAÇÃO</t>
    </r>
    <r>
      <rPr>
        <sz val="11"/>
        <color rgb="FF000000"/>
        <rFont val="Calibri"/>
      </rPr>
      <t xml:space="preserve"> </t>
    </r>
  </si>
  <si>
    <t>Total</t>
  </si>
  <si>
    <t>PEÇAS REPOSIÇÃO - ALTO CUSTO - APARELHO 7.000 BTUS ATÉ 36.000 BTUS – SPLIT</t>
  </si>
  <si>
    <t>% estimada de necessidade de troca dos componentes – anual (B)</t>
  </si>
  <si>
    <t>Valor total estimado – anual (C=AxB)</t>
  </si>
  <si>
    <t>Placa Mãe – condensador - aparelho ar condicionado split/inverter/janela (7.000 BTUS ATÉ 36.000 BTUS)</t>
  </si>
  <si>
    <t>Placa Mãe –evaporadora - aparelho ar condicionado split/inverter/janela (7.000 BTUS ATÉ 36.000 BTUS)</t>
  </si>
  <si>
    <t>Sensor de Degelo - aparelho ar condicionado split/inverter/janela (7.000 BTUS ATÉ 36.000 BTUS)</t>
  </si>
  <si>
    <t>Sensor de Temperatura - aparelho ar condicionado split/inverter/janela (7.000 BTUS ATÉ 36.000 BTUS)</t>
  </si>
  <si>
    <t>Ventilador Condensadora - aparelho ar condicionado split/inverter/janela (7.000 BTUS ATÉ 36.000 BTUS)</t>
  </si>
  <si>
    <t>Turbina da Evaporadora - aparelho ar condicionado split/inverter/janela (7.000 BTUS ATÉ 36.000 BTUS)</t>
  </si>
  <si>
    <t>Compressor - aparelho ar condicionado split/inverter/janela (7.000 BTUS ATÉ 36.000 BTUS)</t>
  </si>
  <si>
    <t>Chave Contatora - aparelho ar condicionado split/inverter/janela (7.000 BTUS ATÉ 36.000 BTUS)</t>
  </si>
  <si>
    <t>Motor Swing - aparelho ar condicionado split/inverter/janela (7.000 BTUS ATÉ 36.000 BTUS)</t>
  </si>
  <si>
    <t>Hélice - aparelho ar condicionado split split/inverter/janela (7.000 BTUS ATÉ 36.000 BTUS)</t>
  </si>
  <si>
    <t>Capacitor - aparelho ar condicionado split/inverter/janela (7.000 BTUS ATÉ 36.000 BTUS)</t>
  </si>
  <si>
    <t>Placa Receptora - aparelho ar condicionado split/inverter/janela (7.000 BTUS ATÉ 36.000 BTUS)</t>
  </si>
  <si>
    <t>Pressostato de Alta Pressão - aparelho ar condicionado split/inverter/janela (7.000 BTUS ATÉ 36.000 BTUS)</t>
  </si>
  <si>
    <t>Pressostato de Baixa Pressão - aparelho ar condicionado split/inverter/janela (7.000 BTUS ATÉ 36.000 BTUS)</t>
  </si>
  <si>
    <t>PEÇAS REPOSIÇÃO - ALTO CUSTO - APARELHO 48.000 BTUS e 60.000 BTUS - SPLIT</t>
  </si>
  <si>
    <t>Placa Mãe – condensador - aparelho ar condicionado split/cassete 48.000 BTUS</t>
  </si>
  <si>
    <t>Placa Mãe –evaporadora - aparelho ar condicionado split/cassete 48.000 BTUS</t>
  </si>
  <si>
    <t>Sensor de Degelo - aparelho ar condicionado split/cassete 48.000 BTUS</t>
  </si>
  <si>
    <t>Sensor de Temperatura - aparelho ar condicionado split/cassete 48.000 BTUS</t>
  </si>
  <si>
    <t>Ventilador Condensadora - aparelho ar condicionado split/cassete 48.000 BTUS</t>
  </si>
  <si>
    <t>Turbina da Evaporadora - aparelho ar condicionado split/cassete 48.000 BTUS</t>
  </si>
  <si>
    <t>Compressor - aparelho ar condicionado split/cassete 48.000 BTUS</t>
  </si>
  <si>
    <t>Chave Contatora - aparelho ar condicionado split/cassete  48.000 BTUS</t>
  </si>
  <si>
    <t>Motor Swing - aparelho ar condicionado split/cassete  48.000 BTUS</t>
  </si>
  <si>
    <t xml:space="preserve"> Hélice - aparelho ar condicionado split/cassete  48000 BTUS</t>
  </si>
  <si>
    <t>Capacitor - aparelho ar condicionado split/cassete  48.000 BTUS</t>
  </si>
  <si>
    <t>Placa Receptora - aparelho ar condicionado split/cassete  48.000 BTUS</t>
  </si>
  <si>
    <t>Pressostato de Alta Pressão - aparelho ar condicionado split/cassete  48.000 BTUS</t>
  </si>
  <si>
    <t>Pressostato de Baixa Pressão - aparelho ar condicionado split/cassete 48.000 BTUS</t>
  </si>
  <si>
    <t>PEÇAS REPOSIÇÃO - ALTO CUSTO – APARELHOS VRF</t>
  </si>
  <si>
    <t>Placa Mãe – condensador - aparelho ar condicionado VRF</t>
  </si>
  <si>
    <t>Placa Mãe –evaporadora - aparelho ar condicionado VRF</t>
  </si>
  <si>
    <t>Sensor de Degelo - aparelho ar condicionado VRF</t>
  </si>
  <si>
    <t>Sensor de Temperatura - aparelho ar condicionado VRF</t>
  </si>
  <si>
    <t>Ventilador Condensadora - aparelho ar condicionado  VRF</t>
  </si>
  <si>
    <t>Turbina/Élice da Evaporadora - aparelho ar condicionado VRF</t>
  </si>
  <si>
    <t>Compressor - aparelho ar condicionado  VRF</t>
  </si>
  <si>
    <t>Chave Contatora - aparelho ar condicionado VRF</t>
  </si>
  <si>
    <t>Motor Swing - aparelho ar condicionado  VRF</t>
  </si>
  <si>
    <t>Hélice - aparelho ar condicionado VRF</t>
  </si>
  <si>
    <t>Capacitor - aparelho ar condicionado  VRF</t>
  </si>
  <si>
    <t>Placa Receptora - aparelho ar condicionado  VRF</t>
  </si>
  <si>
    <t>Pressostato de Alta Pressão - aparelho ar condicionado VRF</t>
  </si>
  <si>
    <t>Pressostato de Baixa Pressão - aparelho ar condicionado VRF</t>
  </si>
  <si>
    <t>PEÇAS REPOSIÇÃO – UNIVERSAL</t>
  </si>
  <si>
    <t>Controle remoto</t>
  </si>
  <si>
    <t>RESUMO – valor estimado global</t>
  </si>
  <si>
    <t>ID</t>
  </si>
  <si>
    <t>Descrição</t>
  </si>
  <si>
    <t>Valor global estimado</t>
  </si>
  <si>
    <t>Manutenções preventivas</t>
  </si>
  <si>
    <t>Manutenções corretivas</t>
  </si>
  <si>
    <t>Instalação/desinstalação</t>
  </si>
  <si>
    <t>Troca de peças</t>
  </si>
  <si>
    <t>Total estimado da contratação</t>
  </si>
  <si>
    <t>Nº 00006/2018</t>
  </si>
  <si>
    <t>Prefeitura Municipal de Terra Nova do Norte – MT</t>
  </si>
  <si>
    <t>76/2020</t>
  </si>
  <si>
    <t>01/2019</t>
  </si>
  <si>
    <t>PREFEITURA MUNICIPAL DE VERA – MT</t>
  </si>
  <si>
    <t>43/2021</t>
  </si>
  <si>
    <t>MEDIANA</t>
  </si>
  <si>
    <t>PREÇO PUBLICO - INTERNET</t>
  </si>
  <si>
    <t>Valor unitário máximo (B) MÉDIA</t>
  </si>
  <si>
    <t>Hélice - aparelho ar condicionado split/cassete  48000 BTUS</t>
  </si>
  <si>
    <t>Turbina da Evaporadora - aparelho ar condicionado VRF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</si>
</sst>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;#,##0.00&quot; &quot;;&quot;-&quot;#&quot; &quot;;&quot; &quot;@&quot; &quot;"/>
    <numFmt numFmtId="165" formatCode="[$R$-416]&quot; &quot;#,##0.00;[Red]&quot;-&quot;[$R$-416]&quot; &quot;#,##0.00"/>
    <numFmt numFmtId="166" formatCode="hh&quot;:&quot;mm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Liberation Sans"/>
    </font>
    <font>
      <b/>
      <sz val="11"/>
      <color rgb="FF000000"/>
      <name val="Calibri"/>
      <family val="2"/>
      <scheme val="minor"/>
    </font>
    <font>
      <b/>
      <sz val="11"/>
      <color rgb="FF00000A"/>
      <name val="Calibri"/>
      <family val="2"/>
      <scheme val="minor"/>
    </font>
    <font>
      <sz val="11"/>
      <color rgb="FF00000A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</font>
    <font>
      <sz val="11"/>
      <color rgb="FF00FFFF"/>
      <name val="Calibri"/>
    </font>
    <font>
      <sz val="11"/>
      <color rgb="FF000000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2BD0D2"/>
        <bgColor rgb="FF2BD0D2"/>
      </patternFill>
    </fill>
    <fill>
      <patternFill patternType="solid">
        <fgColor rgb="FFCCCCCC"/>
        <bgColor rgb="FFCCCCCC"/>
      </patternFill>
    </fill>
    <fill>
      <patternFill patternType="solid">
        <fgColor rgb="FF00FFFF"/>
        <bgColor rgb="FF00FFFF"/>
      </patternFill>
    </fill>
    <fill>
      <patternFill patternType="solid">
        <fgColor rgb="FFBE7E3F"/>
        <bgColor rgb="FFBE7E3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C5E0B4"/>
        <bgColor rgb="FFC5E0B4"/>
      </patternFill>
    </fill>
    <fill>
      <patternFill patternType="solid">
        <fgColor rgb="FF3FBDBE"/>
        <bgColor rgb="FF3FBDBE"/>
      </patternFill>
    </fill>
    <fill>
      <patternFill patternType="solid">
        <fgColor rgb="FFDDDDDD"/>
        <bgColor rgb="FFDDDDDD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3" fillId="0" borderId="0"/>
    <xf numFmtId="164" fontId="10" fillId="0" borderId="0"/>
  </cellStyleXfs>
  <cellXfs count="56">
    <xf numFmtId="0" fontId="0" fillId="0" borderId="0" xfId="0"/>
    <xf numFmtId="0" fontId="1" fillId="0" borderId="0" xfId="1" applyFont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164" fontId="2" fillId="4" borderId="1" xfId="2" applyFont="1" applyFill="1" applyBorder="1" applyAlignment="1">
      <alignment horizontal="center" vertical="center" wrapText="1"/>
    </xf>
    <xf numFmtId="164" fontId="1" fillId="0" borderId="1" xfId="2" applyFont="1" applyBorder="1" applyAlignment="1">
      <alignment horizontal="center" vertical="center" wrapText="1"/>
    </xf>
    <xf numFmtId="3" fontId="1" fillId="0" borderId="1" xfId="2" applyNumberFormat="1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2" fillId="5" borderId="0" xfId="1" applyNumberFormat="1" applyFont="1" applyFill="1" applyAlignment="1">
      <alignment horizontal="center" vertical="center" wrapText="1"/>
    </xf>
    <xf numFmtId="0" fontId="7" fillId="6" borderId="1" xfId="1" applyFont="1" applyFill="1" applyBorder="1" applyAlignment="1">
      <alignment horizontal="left" vertical="center" wrapText="1"/>
    </xf>
    <xf numFmtId="0" fontId="9" fillId="6" borderId="1" xfId="1" applyFont="1" applyFill="1" applyBorder="1" applyAlignment="1">
      <alignment horizontal="center" vertical="center" wrapText="1"/>
    </xf>
    <xf numFmtId="0" fontId="1" fillId="6" borderId="1" xfId="1" applyFont="1" applyFill="1" applyBorder="1" applyAlignment="1">
      <alignment horizontal="center" vertical="center" wrapText="1"/>
    </xf>
    <xf numFmtId="9" fontId="1" fillId="6" borderId="1" xfId="2" applyNumberFormat="1" applyFont="1" applyFill="1" applyBorder="1" applyAlignment="1">
      <alignment horizontal="center" vertical="center" wrapText="1"/>
    </xf>
    <xf numFmtId="165" fontId="1" fillId="6" borderId="1" xfId="1" applyNumberFormat="1" applyFont="1" applyFill="1" applyBorder="1" applyAlignment="1">
      <alignment horizontal="center" vertical="center" wrapText="1"/>
    </xf>
    <xf numFmtId="0" fontId="9" fillId="6" borderId="2" xfId="1" applyFont="1" applyFill="1" applyBorder="1" applyAlignment="1">
      <alignment horizontal="center" vertical="center" wrapText="1"/>
    </xf>
    <xf numFmtId="0" fontId="1" fillId="6" borderId="2" xfId="1" applyFont="1" applyFill="1" applyBorder="1" applyAlignment="1">
      <alignment horizontal="center" vertical="center" wrapText="1"/>
    </xf>
    <xf numFmtId="9" fontId="1" fillId="6" borderId="2" xfId="2" applyNumberFormat="1" applyFont="1" applyFill="1" applyBorder="1" applyAlignment="1">
      <alignment horizontal="center" vertical="center" wrapText="1"/>
    </xf>
    <xf numFmtId="165" fontId="1" fillId="6" borderId="2" xfId="1" applyNumberFormat="1" applyFont="1" applyFill="1" applyBorder="1" applyAlignment="1">
      <alignment horizontal="center" vertical="center" wrapText="1"/>
    </xf>
    <xf numFmtId="166" fontId="1" fillId="0" borderId="0" xfId="1" applyNumberFormat="1" applyFont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165" fontId="4" fillId="0" borderId="4" xfId="1" applyNumberFormat="1" applyFont="1" applyBorder="1" applyAlignment="1">
      <alignment horizontal="center" vertical="center" wrapText="1"/>
    </xf>
    <xf numFmtId="0" fontId="4" fillId="8" borderId="1" xfId="1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0" fontId="1" fillId="0" borderId="1" xfId="1" applyNumberFormat="1" applyFont="1" applyBorder="1" applyAlignment="1">
      <alignment horizontal="center" vertical="center" wrapText="1"/>
    </xf>
    <xf numFmtId="165" fontId="4" fillId="0" borderId="0" xfId="1" applyNumberFormat="1" applyFont="1" applyAlignment="1">
      <alignment horizontal="center" vertical="center" wrapText="1"/>
    </xf>
    <xf numFmtId="0" fontId="4" fillId="10" borderId="1" xfId="1" applyFont="1" applyFill="1" applyBorder="1" applyAlignment="1">
      <alignment horizontal="center" vertical="center" wrapText="1"/>
    </xf>
    <xf numFmtId="165" fontId="4" fillId="10" borderId="1" xfId="1" applyNumberFormat="1" applyFont="1" applyFill="1" applyBorder="1" applyAlignment="1">
      <alignment horizontal="center" vertical="center" wrapText="1"/>
    </xf>
    <xf numFmtId="0" fontId="1" fillId="0" borderId="0" xfId="1" applyFont="1"/>
    <xf numFmtId="10" fontId="4" fillId="0" borderId="0" xfId="1" applyNumberFormat="1" applyFont="1" applyAlignment="1">
      <alignment horizontal="center" vertical="center" wrapText="1"/>
    </xf>
    <xf numFmtId="0" fontId="4" fillId="7" borderId="4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165" fontId="11" fillId="5" borderId="0" xfId="1" applyNumberFormat="1" applyFont="1" applyFill="1" applyAlignment="1">
      <alignment horizontal="center" vertical="center" wrapText="1"/>
    </xf>
    <xf numFmtId="165" fontId="2" fillId="5" borderId="0" xfId="1" applyNumberFormat="1" applyFont="1" applyFill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center" wrapText="1"/>
    </xf>
    <xf numFmtId="0" fontId="7" fillId="6" borderId="3" xfId="1" applyFont="1" applyFill="1" applyBorder="1" applyAlignment="1">
      <alignment horizontal="center" vertical="center" wrapText="1"/>
    </xf>
    <xf numFmtId="0" fontId="7" fillId="6" borderId="4" xfId="1" applyFont="1" applyFill="1" applyBorder="1" applyAlignment="1">
      <alignment horizontal="center" vertical="center" wrapText="1"/>
    </xf>
    <xf numFmtId="0" fontId="9" fillId="0" borderId="5" xfId="1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0" fontId="4" fillId="8" borderId="1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10" fontId="1" fillId="0" borderId="1" xfId="1" applyNumberFormat="1" applyFont="1" applyBorder="1" applyAlignment="1">
      <alignment horizontal="center" vertical="center"/>
    </xf>
    <xf numFmtId="0" fontId="4" fillId="7" borderId="1" xfId="1" applyFont="1" applyFill="1" applyBorder="1" applyAlignment="1">
      <alignment horizontal="center" vertical="center" wrapText="1"/>
    </xf>
    <xf numFmtId="0" fontId="4" fillId="9" borderId="1" xfId="1" applyFont="1" applyFill="1" applyBorder="1" applyAlignment="1">
      <alignment horizontal="center" vertical="center" wrapText="1"/>
    </xf>
    <xf numFmtId="0" fontId="4" fillId="7" borderId="8" xfId="1" applyFont="1" applyFill="1" applyBorder="1" applyAlignment="1">
      <alignment horizontal="center" vertical="center" wrapText="1"/>
    </xf>
    <xf numFmtId="0" fontId="4" fillId="10" borderId="5" xfId="1" applyFont="1" applyFill="1" applyBorder="1" applyAlignment="1">
      <alignment horizontal="center" vertical="center" wrapText="1"/>
    </xf>
    <xf numFmtId="0" fontId="4" fillId="10" borderId="6" xfId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left" vertical="center" wrapText="1"/>
    </xf>
    <xf numFmtId="0" fontId="4" fillId="10" borderId="7" xfId="1" applyFont="1" applyFill="1" applyBorder="1" applyAlignment="1">
      <alignment horizontal="center" vertical="center" wrapText="1"/>
    </xf>
  </cellXfs>
  <cellStyles count="3">
    <cellStyle name="Excel Built-in Currency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fesedubr-my.sharepoint.com/personal/bruno_schneider_ifes_edu_br/Documents/CLC/2022/PREG&#195;O%20ELETR&#212;NICO/04-2022-Manuten&#231;&#227;o%20de%20ar%20condicionado/00-ETP/04-Planilha-g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CAO-APARELHOS"/>
      <sheetName val="ANEXO A"/>
      <sheetName val="ANEXO B"/>
      <sheetName val="ANEXO C - VTR"/>
      <sheetName val="ANEXO D - EMP"/>
      <sheetName val="ANEXO E - FMC"/>
      <sheetName val="ANEXO F - RID"/>
      <sheetName val="ANEXO G - RMPS"/>
      <sheetName val="ANEXO H - IMR_1_-_Ex ManP"/>
      <sheetName val="ANEXO H - IMR_2_-_ManCor"/>
      <sheetName val="Faixas_de_Ajuste_de_Pagamento"/>
      <sheetName val="MAPACOMPARATIVOPRECOS"/>
      <sheetName val="PRECO-INTERNET"/>
      <sheetName val="PRECOPUBLICO-PAINEL"/>
      <sheetName val="PESQUISA-ELETRO"/>
      <sheetName val="PESQUISA-THERMICA"/>
      <sheetName val="PESQUISA-GELOART"/>
      <sheetName val="PESQUISA-DUFRIL"/>
      <sheetName val="PESQUISA-MARCIANO"/>
      <sheetName val="TECHNINCAN"/>
      <sheetName val="POTENCIAIS FORNECEDORES"/>
      <sheetName val="MEDIAUNIT"/>
      <sheetName val="Equipe_Planejam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94"/>
  <sheetViews>
    <sheetView view="pageBreakPreview" topLeftCell="A6" zoomScaleNormal="100" zoomScaleSheetLayoutView="100" workbookViewId="0">
      <selection activeCell="J4" sqref="J4"/>
    </sheetView>
  </sheetViews>
  <sheetFormatPr defaultRowHeight="15"/>
  <cols>
    <col min="1" max="1" width="1.42578125" style="1" customWidth="1"/>
    <col min="2" max="2" width="5.28515625" style="1" customWidth="1"/>
    <col min="3" max="3" width="21.5703125" style="1" customWidth="1"/>
    <col min="4" max="4" width="56.5703125" style="1" customWidth="1"/>
    <col min="5" max="5" width="10.85546875" style="1" customWidth="1"/>
    <col min="6" max="6" width="11.85546875" style="1" customWidth="1"/>
    <col min="7" max="7" width="15.140625" style="1" customWidth="1"/>
    <col min="8" max="8" width="13.5703125" style="1" customWidth="1"/>
    <col min="9" max="9" width="13.7109375" style="1" customWidth="1"/>
    <col min="10" max="10" width="16.140625" style="1" customWidth="1"/>
    <col min="11" max="11" width="12.140625" style="1" customWidth="1"/>
    <col min="12" max="1025" width="8.85546875" style="1" customWidth="1"/>
    <col min="1026" max="16384" width="9.140625" style="29"/>
  </cols>
  <sheetData>
    <row r="1" spans="2:14" ht="6.95" customHeight="1">
      <c r="B1" s="32" t="s">
        <v>0</v>
      </c>
      <c r="C1" s="32"/>
      <c r="D1" s="32"/>
      <c r="E1" s="32"/>
      <c r="F1" s="32"/>
      <c r="G1" s="32"/>
      <c r="H1" s="32"/>
      <c r="I1" s="32"/>
      <c r="J1" s="32"/>
    </row>
    <row r="2" spans="2:14" ht="6.95" customHeight="1">
      <c r="B2" s="32"/>
      <c r="C2" s="32"/>
      <c r="D2" s="32"/>
      <c r="E2" s="32"/>
      <c r="F2" s="32"/>
      <c r="G2" s="32"/>
      <c r="H2" s="32"/>
      <c r="I2" s="32"/>
      <c r="J2" s="32"/>
    </row>
    <row r="3" spans="2:14" ht="9.75" customHeight="1">
      <c r="B3" s="32"/>
      <c r="C3" s="32"/>
      <c r="D3" s="32"/>
      <c r="E3" s="32"/>
      <c r="F3" s="32"/>
      <c r="G3" s="32"/>
      <c r="H3" s="32"/>
      <c r="I3" s="32"/>
      <c r="J3" s="32"/>
    </row>
    <row r="4" spans="2:14" ht="180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</row>
    <row r="5" spans="2:14">
      <c r="B5" s="3">
        <v>1</v>
      </c>
      <c r="C5" s="33" t="s">
        <v>10</v>
      </c>
      <c r="D5" s="4" t="s">
        <v>11</v>
      </c>
      <c r="E5" s="5" t="s">
        <v>12</v>
      </c>
      <c r="F5" s="3">
        <v>1</v>
      </c>
      <c r="G5" s="6"/>
      <c r="H5" s="7">
        <f t="shared" ref="H5:H21" si="0">G5*F5</f>
        <v>0</v>
      </c>
      <c r="I5" s="8">
        <v>4</v>
      </c>
      <c r="J5" s="9">
        <f t="shared" ref="J5:J18" si="1">H5*I5</f>
        <v>0</v>
      </c>
      <c r="K5" s="36" t="s">
        <v>13</v>
      </c>
      <c r="L5" s="37"/>
      <c r="M5" s="37"/>
      <c r="N5" s="37"/>
    </row>
    <row r="6" spans="2:14">
      <c r="B6" s="3">
        <f>B5+1</f>
        <v>2</v>
      </c>
      <c r="C6" s="34"/>
      <c r="D6" s="4" t="s">
        <v>14</v>
      </c>
      <c r="E6" s="5" t="s">
        <v>12</v>
      </c>
      <c r="F6" s="3">
        <v>2</v>
      </c>
      <c r="G6" s="6"/>
      <c r="H6" s="7">
        <f t="shared" si="0"/>
        <v>0</v>
      </c>
      <c r="I6" s="8">
        <v>4</v>
      </c>
      <c r="J6" s="9">
        <f t="shared" si="1"/>
        <v>0</v>
      </c>
      <c r="K6" s="36"/>
      <c r="L6" s="37"/>
      <c r="M6" s="37"/>
      <c r="N6" s="37"/>
    </row>
    <row r="7" spans="2:14">
      <c r="B7" s="3">
        <f t="shared" ref="B7:B21" si="2">B6+1</f>
        <v>3</v>
      </c>
      <c r="C7" s="34"/>
      <c r="D7" s="4" t="s">
        <v>15</v>
      </c>
      <c r="E7" s="5" t="s">
        <v>12</v>
      </c>
      <c r="F7" s="3">
        <v>13</v>
      </c>
      <c r="G7" s="6"/>
      <c r="H7" s="7">
        <f t="shared" si="0"/>
        <v>0</v>
      </c>
      <c r="I7" s="8">
        <v>4</v>
      </c>
      <c r="J7" s="9">
        <f t="shared" si="1"/>
        <v>0</v>
      </c>
      <c r="K7" s="36"/>
      <c r="L7" s="37"/>
      <c r="M7" s="37"/>
      <c r="N7" s="37"/>
    </row>
    <row r="8" spans="2:14" ht="18" customHeight="1">
      <c r="B8" s="3">
        <f t="shared" si="2"/>
        <v>4</v>
      </c>
      <c r="C8" s="34"/>
      <c r="D8" s="4" t="s">
        <v>16</v>
      </c>
      <c r="E8" s="5" t="s">
        <v>12</v>
      </c>
      <c r="F8" s="3">
        <v>4</v>
      </c>
      <c r="G8" s="6"/>
      <c r="H8" s="7">
        <f t="shared" si="0"/>
        <v>0</v>
      </c>
      <c r="I8" s="8">
        <v>4</v>
      </c>
      <c r="J8" s="9">
        <f t="shared" si="1"/>
        <v>0</v>
      </c>
      <c r="K8" s="36"/>
      <c r="L8" s="37"/>
      <c r="M8" s="37"/>
      <c r="N8" s="37"/>
    </row>
    <row r="9" spans="2:14" ht="18" customHeight="1">
      <c r="B9" s="3">
        <v>5</v>
      </c>
      <c r="C9" s="34"/>
      <c r="D9" s="4" t="s">
        <v>17</v>
      </c>
      <c r="E9" s="5" t="s">
        <v>12</v>
      </c>
      <c r="F9" s="3">
        <v>6</v>
      </c>
      <c r="G9" s="6"/>
      <c r="H9" s="7">
        <f t="shared" si="0"/>
        <v>0</v>
      </c>
      <c r="I9" s="8">
        <v>4</v>
      </c>
      <c r="J9" s="9">
        <f t="shared" si="1"/>
        <v>0</v>
      </c>
      <c r="K9" s="36"/>
      <c r="L9" s="37"/>
      <c r="M9" s="37"/>
      <c r="N9" s="37"/>
    </row>
    <row r="10" spans="2:14">
      <c r="B10" s="3">
        <v>6</v>
      </c>
      <c r="C10" s="34"/>
      <c r="D10" s="4" t="s">
        <v>18</v>
      </c>
      <c r="E10" s="5" t="s">
        <v>12</v>
      </c>
      <c r="F10" s="3">
        <v>3</v>
      </c>
      <c r="G10" s="6"/>
      <c r="H10" s="7">
        <f t="shared" si="0"/>
        <v>0</v>
      </c>
      <c r="I10" s="8">
        <v>4</v>
      </c>
      <c r="J10" s="9">
        <f t="shared" si="1"/>
        <v>0</v>
      </c>
      <c r="K10" s="36"/>
      <c r="L10" s="37"/>
      <c r="M10" s="37"/>
      <c r="N10" s="37"/>
    </row>
    <row r="11" spans="2:14" ht="18.75" customHeight="1">
      <c r="B11" s="3">
        <v>7</v>
      </c>
      <c r="C11" s="34"/>
      <c r="D11" s="4" t="s">
        <v>19</v>
      </c>
      <c r="E11" s="5" t="s">
        <v>12</v>
      </c>
      <c r="F11" s="3">
        <v>9</v>
      </c>
      <c r="G11" s="6"/>
      <c r="H11" s="7">
        <f t="shared" si="0"/>
        <v>0</v>
      </c>
      <c r="I11" s="8">
        <v>4</v>
      </c>
      <c r="J11" s="9">
        <f t="shared" si="1"/>
        <v>0</v>
      </c>
      <c r="K11" s="36"/>
      <c r="L11" s="37"/>
      <c r="M11" s="37"/>
      <c r="N11" s="37"/>
    </row>
    <row r="12" spans="2:14" ht="30">
      <c r="B12" s="3">
        <f t="shared" si="2"/>
        <v>8</v>
      </c>
      <c r="C12" s="34"/>
      <c r="D12" s="4" t="s">
        <v>20</v>
      </c>
      <c r="E12" s="5" t="s">
        <v>12</v>
      </c>
      <c r="F12" s="3">
        <v>27</v>
      </c>
      <c r="G12" s="6"/>
      <c r="H12" s="7">
        <f t="shared" si="0"/>
        <v>0</v>
      </c>
      <c r="I12" s="8">
        <v>4</v>
      </c>
      <c r="J12" s="9">
        <f t="shared" si="1"/>
        <v>0</v>
      </c>
      <c r="K12" s="36"/>
      <c r="L12" s="37"/>
      <c r="M12" s="37"/>
      <c r="N12" s="37"/>
    </row>
    <row r="13" spans="2:14" ht="21" customHeight="1">
      <c r="B13" s="3">
        <f t="shared" si="2"/>
        <v>9</v>
      </c>
      <c r="C13" s="34"/>
      <c r="D13" s="4" t="s">
        <v>21</v>
      </c>
      <c r="E13" s="5" t="s">
        <v>12</v>
      </c>
      <c r="F13" s="3">
        <v>35</v>
      </c>
      <c r="G13" s="6"/>
      <c r="H13" s="7">
        <f t="shared" si="0"/>
        <v>0</v>
      </c>
      <c r="I13" s="8">
        <v>4</v>
      </c>
      <c r="J13" s="9">
        <f t="shared" si="1"/>
        <v>0</v>
      </c>
      <c r="K13" s="36"/>
      <c r="L13" s="37"/>
      <c r="M13" s="37"/>
      <c r="N13" s="37"/>
    </row>
    <row r="14" spans="2:14" ht="18.75" customHeight="1">
      <c r="B14" s="3">
        <f t="shared" si="2"/>
        <v>10</v>
      </c>
      <c r="C14" s="35"/>
      <c r="D14" s="4" t="s">
        <v>22</v>
      </c>
      <c r="E14" s="5" t="s">
        <v>12</v>
      </c>
      <c r="F14" s="3">
        <v>6</v>
      </c>
      <c r="G14" s="6"/>
      <c r="H14" s="7">
        <f t="shared" si="0"/>
        <v>0</v>
      </c>
      <c r="I14" s="8">
        <v>4</v>
      </c>
      <c r="J14" s="9">
        <f t="shared" si="1"/>
        <v>0</v>
      </c>
      <c r="K14" s="36"/>
      <c r="L14" s="37"/>
      <c r="M14" s="37"/>
      <c r="N14" s="37"/>
    </row>
    <row r="15" spans="2:14" ht="30">
      <c r="B15" s="3">
        <f t="shared" si="2"/>
        <v>11</v>
      </c>
      <c r="C15" s="38" t="s">
        <v>23</v>
      </c>
      <c r="D15" s="11" t="s">
        <v>24</v>
      </c>
      <c r="E15" s="12" t="s">
        <v>12</v>
      </c>
      <c r="F15" s="13">
        <f>F5+F6+F7+F8+F10+F9</f>
        <v>29</v>
      </c>
      <c r="G15" s="6"/>
      <c r="H15" s="7">
        <f t="shared" si="0"/>
        <v>0</v>
      </c>
      <c r="I15" s="14">
        <v>0.25</v>
      </c>
      <c r="J15" s="15">
        <f t="shared" si="1"/>
        <v>0</v>
      </c>
      <c r="K15" s="37"/>
      <c r="L15" s="37"/>
      <c r="M15" s="37"/>
      <c r="N15" s="37"/>
    </row>
    <row r="16" spans="2:14" ht="30">
      <c r="B16" s="3">
        <f t="shared" si="2"/>
        <v>12</v>
      </c>
      <c r="C16" s="39"/>
      <c r="D16" s="11" t="s">
        <v>25</v>
      </c>
      <c r="E16" s="12" t="s">
        <v>12</v>
      </c>
      <c r="F16" s="13">
        <f>F11+F13</f>
        <v>44</v>
      </c>
      <c r="G16" s="6"/>
      <c r="H16" s="7">
        <f t="shared" si="0"/>
        <v>0</v>
      </c>
      <c r="I16" s="14">
        <v>0.25</v>
      </c>
      <c r="J16" s="15">
        <f t="shared" si="1"/>
        <v>0</v>
      </c>
      <c r="K16" s="37"/>
      <c r="L16" s="37"/>
      <c r="M16" s="37"/>
      <c r="N16" s="37"/>
    </row>
    <row r="17" spans="2:15" ht="30">
      <c r="B17" s="3">
        <f t="shared" si="2"/>
        <v>13</v>
      </c>
      <c r="C17" s="39"/>
      <c r="D17" s="11" t="str">
        <f>D12</f>
        <v>SISTEMA VRF - MARCA LG -  UNIDADES EVAPORADORAS DO TIPO PISO TETO 36.200 BTUS</v>
      </c>
      <c r="E17" s="16" t="s">
        <v>12</v>
      </c>
      <c r="F17" s="17">
        <f>F12</f>
        <v>27</v>
      </c>
      <c r="G17" s="6"/>
      <c r="H17" s="7">
        <f t="shared" si="0"/>
        <v>0</v>
      </c>
      <c r="I17" s="18">
        <v>0.25</v>
      </c>
      <c r="J17" s="19">
        <f t="shared" si="1"/>
        <v>0</v>
      </c>
      <c r="K17" s="10"/>
      <c r="L17" s="10"/>
      <c r="M17" s="10"/>
      <c r="N17" s="10"/>
    </row>
    <row r="18" spans="2:15" ht="15" customHeight="1">
      <c r="B18" s="3">
        <f t="shared" si="2"/>
        <v>14</v>
      </c>
      <c r="C18" s="40"/>
      <c r="D18" s="11" t="str">
        <f>D14</f>
        <v>SISTEMA VRF - MARCA LG - UNIDADES CONDENSADORAS</v>
      </c>
      <c r="E18" s="16" t="s">
        <v>12</v>
      </c>
      <c r="F18" s="17">
        <f>F14</f>
        <v>6</v>
      </c>
      <c r="G18" s="6"/>
      <c r="H18" s="7">
        <f t="shared" si="0"/>
        <v>0</v>
      </c>
      <c r="I18" s="18">
        <v>0.25</v>
      </c>
      <c r="J18" s="19">
        <f t="shared" si="1"/>
        <v>0</v>
      </c>
      <c r="K18" s="10"/>
      <c r="L18" s="10"/>
      <c r="M18" s="10"/>
      <c r="N18" s="10"/>
    </row>
    <row r="19" spans="2:15" ht="30">
      <c r="B19" s="3">
        <f t="shared" si="2"/>
        <v>15</v>
      </c>
      <c r="C19" s="33" t="s">
        <v>26</v>
      </c>
      <c r="D19" s="4" t="str">
        <f>D15</f>
        <v>CONDICIONADOR DE AR SPLIT/INVERTER/JANELA 7.000 A 24.000 BTUS</v>
      </c>
      <c r="E19" s="5" t="s">
        <v>12</v>
      </c>
      <c r="F19" s="3">
        <f>F15</f>
        <v>29</v>
      </c>
      <c r="G19" s="6"/>
      <c r="H19" s="7">
        <f t="shared" si="0"/>
        <v>0</v>
      </c>
      <c r="I19" s="8">
        <f>F19/3</f>
        <v>9.6666666666666661</v>
      </c>
      <c r="J19" s="9">
        <f>I19*G19</f>
        <v>0</v>
      </c>
      <c r="M19" s="20"/>
      <c r="N19" s="20"/>
      <c r="O19" s="20"/>
    </row>
    <row r="20" spans="2:15" ht="30">
      <c r="B20" s="3">
        <f t="shared" si="2"/>
        <v>16</v>
      </c>
      <c r="C20" s="34"/>
      <c r="D20" s="4" t="str">
        <f>D16</f>
        <v>CONDICIONADOR DE AR SPLIT/INVERTER/CASSETE 36.000 A 48.000 BTUS</v>
      </c>
      <c r="E20" s="5" t="s">
        <v>12</v>
      </c>
      <c r="F20" s="3">
        <f>F16</f>
        <v>44</v>
      </c>
      <c r="G20" s="6"/>
      <c r="H20" s="7">
        <f t="shared" si="0"/>
        <v>0</v>
      </c>
      <c r="I20" s="8">
        <f>F20/3</f>
        <v>14.666666666666666</v>
      </c>
      <c r="J20" s="9">
        <f>I20*G20</f>
        <v>0</v>
      </c>
      <c r="M20" s="20"/>
      <c r="N20" s="20"/>
      <c r="O20" s="20"/>
    </row>
    <row r="21" spans="2:15" ht="30">
      <c r="B21" s="3">
        <f t="shared" si="2"/>
        <v>17</v>
      </c>
      <c r="C21" s="35"/>
      <c r="D21" s="21" t="str">
        <f>D17</f>
        <v>SISTEMA VRF - MARCA LG -  UNIDADES EVAPORADORAS DO TIPO PISO TETO 36.200 BTUS</v>
      </c>
      <c r="E21" s="5" t="s">
        <v>12</v>
      </c>
      <c r="F21" s="3">
        <f>F17</f>
        <v>27</v>
      </c>
      <c r="G21" s="6"/>
      <c r="H21" s="7">
        <f t="shared" si="0"/>
        <v>0</v>
      </c>
      <c r="I21" s="8">
        <f>F21/3</f>
        <v>9</v>
      </c>
      <c r="J21" s="9">
        <f>I21*G21</f>
        <v>0</v>
      </c>
      <c r="M21" s="20"/>
      <c r="N21" s="20"/>
      <c r="O21" s="20"/>
    </row>
    <row r="22" spans="2:15" ht="12.75" customHeight="1">
      <c r="B22" s="31" t="s">
        <v>27</v>
      </c>
      <c r="C22" s="31"/>
      <c r="D22" s="31"/>
      <c r="E22" s="31"/>
      <c r="F22" s="31"/>
      <c r="G22" s="31"/>
      <c r="H22" s="31"/>
      <c r="I22" s="31"/>
      <c r="J22" s="22">
        <f>SUM(J5:J21)</f>
        <v>0</v>
      </c>
    </row>
    <row r="24" spans="2:15" ht="12.75" customHeight="1">
      <c r="B24" s="43" t="s">
        <v>28</v>
      </c>
      <c r="C24" s="43"/>
      <c r="D24" s="43"/>
      <c r="E24" s="43"/>
      <c r="F24" s="43"/>
      <c r="G24" s="43"/>
      <c r="H24" s="43"/>
      <c r="I24" s="23"/>
    </row>
    <row r="25" spans="2:15" ht="75">
      <c r="B25" s="2" t="s">
        <v>1</v>
      </c>
      <c r="C25" s="44" t="s">
        <v>2</v>
      </c>
      <c r="D25" s="45"/>
      <c r="E25" s="2" t="s">
        <v>4</v>
      </c>
      <c r="F25" s="2" t="s">
        <v>5</v>
      </c>
      <c r="G25" s="2" t="s">
        <v>29</v>
      </c>
      <c r="H25" s="2" t="s">
        <v>6</v>
      </c>
      <c r="I25" s="2" t="s">
        <v>30</v>
      </c>
    </row>
    <row r="26" spans="2:15">
      <c r="B26" s="3">
        <f>B21+1</f>
        <v>18</v>
      </c>
      <c r="C26" s="41" t="s">
        <v>31</v>
      </c>
      <c r="D26" s="42"/>
      <c r="E26" s="5" t="s">
        <v>12</v>
      </c>
      <c r="F26" s="46">
        <f>SUM(F5:F11)</f>
        <v>38</v>
      </c>
      <c r="G26" s="47">
        <v>0.1</v>
      </c>
      <c r="H26" s="6"/>
      <c r="I26" s="9">
        <f t="shared" ref="I26:I39" si="3">H26*$G$26*$F$26</f>
        <v>0</v>
      </c>
    </row>
    <row r="27" spans="2:15">
      <c r="B27" s="3">
        <f>B26+1</f>
        <v>19</v>
      </c>
      <c r="C27" s="41" t="s">
        <v>32</v>
      </c>
      <c r="D27" s="42"/>
      <c r="E27" s="5" t="s">
        <v>12</v>
      </c>
      <c r="F27" s="46"/>
      <c r="G27" s="47"/>
      <c r="H27" s="6"/>
      <c r="I27" s="9">
        <f t="shared" si="3"/>
        <v>0</v>
      </c>
    </row>
    <row r="28" spans="2:15">
      <c r="B28" s="3">
        <f t="shared" ref="B28:B39" si="4">B27+1</f>
        <v>20</v>
      </c>
      <c r="C28" s="41" t="s">
        <v>33</v>
      </c>
      <c r="D28" s="42"/>
      <c r="E28" s="5" t="s">
        <v>12</v>
      </c>
      <c r="F28" s="46"/>
      <c r="G28" s="47"/>
      <c r="H28" s="6"/>
      <c r="I28" s="9">
        <f t="shared" si="3"/>
        <v>0</v>
      </c>
    </row>
    <row r="29" spans="2:15">
      <c r="B29" s="3">
        <f t="shared" si="4"/>
        <v>21</v>
      </c>
      <c r="C29" s="41" t="s">
        <v>34</v>
      </c>
      <c r="D29" s="42"/>
      <c r="E29" s="5" t="s">
        <v>12</v>
      </c>
      <c r="F29" s="46"/>
      <c r="G29" s="47"/>
      <c r="H29" s="6"/>
      <c r="I29" s="9">
        <f t="shared" si="3"/>
        <v>0</v>
      </c>
    </row>
    <row r="30" spans="2:15">
      <c r="B30" s="3">
        <f t="shared" si="4"/>
        <v>22</v>
      </c>
      <c r="C30" s="41" t="s">
        <v>35</v>
      </c>
      <c r="D30" s="42"/>
      <c r="E30" s="5" t="s">
        <v>12</v>
      </c>
      <c r="F30" s="46"/>
      <c r="G30" s="47"/>
      <c r="H30" s="6"/>
      <c r="I30" s="9">
        <f t="shared" si="3"/>
        <v>0</v>
      </c>
    </row>
    <row r="31" spans="2:15">
      <c r="B31" s="3">
        <f t="shared" si="4"/>
        <v>23</v>
      </c>
      <c r="C31" s="41" t="s">
        <v>36</v>
      </c>
      <c r="D31" s="42"/>
      <c r="E31" s="5" t="s">
        <v>12</v>
      </c>
      <c r="F31" s="46"/>
      <c r="G31" s="47"/>
      <c r="H31" s="6"/>
      <c r="I31" s="9">
        <f t="shared" si="3"/>
        <v>0</v>
      </c>
    </row>
    <row r="32" spans="2:15">
      <c r="B32" s="3">
        <f t="shared" si="4"/>
        <v>24</v>
      </c>
      <c r="C32" s="41" t="s">
        <v>37</v>
      </c>
      <c r="D32" s="42"/>
      <c r="E32" s="5" t="s">
        <v>12</v>
      </c>
      <c r="F32" s="46"/>
      <c r="G32" s="47"/>
      <c r="H32" s="6"/>
      <c r="I32" s="9">
        <f t="shared" si="3"/>
        <v>0</v>
      </c>
    </row>
    <row r="33" spans="2:9">
      <c r="B33" s="3">
        <f t="shared" si="4"/>
        <v>25</v>
      </c>
      <c r="C33" s="41" t="s">
        <v>38</v>
      </c>
      <c r="D33" s="42"/>
      <c r="E33" s="5" t="s">
        <v>12</v>
      </c>
      <c r="F33" s="46"/>
      <c r="G33" s="47"/>
      <c r="H33" s="6"/>
      <c r="I33" s="9">
        <f t="shared" si="3"/>
        <v>0</v>
      </c>
    </row>
    <row r="34" spans="2:9">
      <c r="B34" s="3">
        <f t="shared" si="4"/>
        <v>26</v>
      </c>
      <c r="C34" s="41" t="s">
        <v>39</v>
      </c>
      <c r="D34" s="42"/>
      <c r="E34" s="5" t="s">
        <v>12</v>
      </c>
      <c r="F34" s="46"/>
      <c r="G34" s="47"/>
      <c r="H34" s="6"/>
      <c r="I34" s="9">
        <f t="shared" si="3"/>
        <v>0</v>
      </c>
    </row>
    <row r="35" spans="2:9">
      <c r="B35" s="3">
        <f t="shared" si="4"/>
        <v>27</v>
      </c>
      <c r="C35" s="41" t="s">
        <v>40</v>
      </c>
      <c r="D35" s="42"/>
      <c r="E35" s="5" t="s">
        <v>12</v>
      </c>
      <c r="F35" s="46"/>
      <c r="G35" s="47"/>
      <c r="H35" s="6"/>
      <c r="I35" s="9">
        <f t="shared" si="3"/>
        <v>0</v>
      </c>
    </row>
    <row r="36" spans="2:9">
      <c r="B36" s="3">
        <f t="shared" si="4"/>
        <v>28</v>
      </c>
      <c r="C36" s="41" t="s">
        <v>41</v>
      </c>
      <c r="D36" s="42"/>
      <c r="E36" s="5" t="s">
        <v>12</v>
      </c>
      <c r="F36" s="46"/>
      <c r="G36" s="47"/>
      <c r="H36" s="6"/>
      <c r="I36" s="9">
        <f t="shared" si="3"/>
        <v>0</v>
      </c>
    </row>
    <row r="37" spans="2:9">
      <c r="B37" s="3">
        <f t="shared" si="4"/>
        <v>29</v>
      </c>
      <c r="C37" s="41" t="s">
        <v>42</v>
      </c>
      <c r="D37" s="42"/>
      <c r="E37" s="5" t="s">
        <v>12</v>
      </c>
      <c r="F37" s="46"/>
      <c r="G37" s="47"/>
      <c r="H37" s="6"/>
      <c r="I37" s="9">
        <f t="shared" si="3"/>
        <v>0</v>
      </c>
    </row>
    <row r="38" spans="2:9">
      <c r="B38" s="3">
        <f t="shared" si="4"/>
        <v>30</v>
      </c>
      <c r="C38" s="41" t="s">
        <v>43</v>
      </c>
      <c r="D38" s="42"/>
      <c r="E38" s="5" t="s">
        <v>12</v>
      </c>
      <c r="F38" s="46"/>
      <c r="G38" s="47"/>
      <c r="H38" s="6"/>
      <c r="I38" s="9">
        <f t="shared" si="3"/>
        <v>0</v>
      </c>
    </row>
    <row r="39" spans="2:9">
      <c r="B39" s="3">
        <f t="shared" si="4"/>
        <v>31</v>
      </c>
      <c r="C39" s="41" t="s">
        <v>44</v>
      </c>
      <c r="D39" s="42"/>
      <c r="E39" s="5" t="s">
        <v>12</v>
      </c>
      <c r="F39" s="46"/>
      <c r="G39" s="47"/>
      <c r="H39" s="6"/>
      <c r="I39" s="9">
        <f t="shared" si="3"/>
        <v>0</v>
      </c>
    </row>
    <row r="40" spans="2:9" ht="12.75" customHeight="1">
      <c r="B40" s="48" t="s">
        <v>27</v>
      </c>
      <c r="C40" s="48"/>
      <c r="D40" s="48"/>
      <c r="E40" s="48"/>
      <c r="F40" s="48"/>
      <c r="G40" s="48"/>
      <c r="H40" s="48"/>
      <c r="I40" s="24">
        <f>SUM(I26:I39)</f>
        <v>0</v>
      </c>
    </row>
    <row r="42" spans="2:9" ht="12.75" customHeight="1">
      <c r="B42" s="43" t="s">
        <v>45</v>
      </c>
      <c r="C42" s="43"/>
      <c r="D42" s="43"/>
      <c r="E42" s="43"/>
      <c r="F42" s="43"/>
      <c r="G42" s="43"/>
      <c r="H42" s="43"/>
      <c r="I42" s="23"/>
    </row>
    <row r="43" spans="2:9" ht="75">
      <c r="B43" s="2" t="s">
        <v>1</v>
      </c>
      <c r="C43" s="44" t="s">
        <v>2</v>
      </c>
      <c r="D43" s="45"/>
      <c r="E43" s="2" t="s">
        <v>4</v>
      </c>
      <c r="F43" s="2" t="s">
        <v>5</v>
      </c>
      <c r="G43" s="2" t="s">
        <v>29</v>
      </c>
      <c r="H43" s="2" t="s">
        <v>6</v>
      </c>
      <c r="I43" s="2" t="s">
        <v>30</v>
      </c>
    </row>
    <row r="44" spans="2:9">
      <c r="B44" s="3">
        <f>B39+1</f>
        <v>32</v>
      </c>
      <c r="C44" s="41" t="s">
        <v>46</v>
      </c>
      <c r="D44" s="42"/>
      <c r="E44" s="5" t="s">
        <v>12</v>
      </c>
      <c r="F44" s="46">
        <f>F13</f>
        <v>35</v>
      </c>
      <c r="G44" s="47">
        <v>0.1</v>
      </c>
      <c r="H44" s="6"/>
      <c r="I44" s="9">
        <f t="shared" ref="I44:I57" si="5">H44*$G$44*$F$44</f>
        <v>0</v>
      </c>
    </row>
    <row r="45" spans="2:9">
      <c r="B45" s="3">
        <f>B44+1</f>
        <v>33</v>
      </c>
      <c r="C45" s="41" t="s">
        <v>47</v>
      </c>
      <c r="D45" s="42"/>
      <c r="E45" s="5" t="s">
        <v>12</v>
      </c>
      <c r="F45" s="46"/>
      <c r="G45" s="47"/>
      <c r="H45" s="6"/>
      <c r="I45" s="9">
        <f t="shared" si="5"/>
        <v>0</v>
      </c>
    </row>
    <row r="46" spans="2:9">
      <c r="B46" s="3">
        <f t="shared" ref="B46:B57" si="6">B45+1</f>
        <v>34</v>
      </c>
      <c r="C46" s="41" t="s">
        <v>48</v>
      </c>
      <c r="D46" s="42"/>
      <c r="E46" s="5" t="s">
        <v>12</v>
      </c>
      <c r="F46" s="46"/>
      <c r="G46" s="47"/>
      <c r="H46" s="6"/>
      <c r="I46" s="9">
        <f t="shared" si="5"/>
        <v>0</v>
      </c>
    </row>
    <row r="47" spans="2:9">
      <c r="B47" s="3">
        <f t="shared" si="6"/>
        <v>35</v>
      </c>
      <c r="C47" s="41" t="s">
        <v>49</v>
      </c>
      <c r="D47" s="42"/>
      <c r="E47" s="5" t="s">
        <v>12</v>
      </c>
      <c r="F47" s="46"/>
      <c r="G47" s="47"/>
      <c r="H47" s="6"/>
      <c r="I47" s="9">
        <f t="shared" si="5"/>
        <v>0</v>
      </c>
    </row>
    <row r="48" spans="2:9">
      <c r="B48" s="3">
        <f t="shared" si="6"/>
        <v>36</v>
      </c>
      <c r="C48" s="41" t="s">
        <v>50</v>
      </c>
      <c r="D48" s="42"/>
      <c r="E48" s="5" t="s">
        <v>12</v>
      </c>
      <c r="F48" s="46"/>
      <c r="G48" s="47"/>
      <c r="H48" s="6"/>
      <c r="I48" s="9">
        <f t="shared" si="5"/>
        <v>0</v>
      </c>
    </row>
    <row r="49" spans="2:9">
      <c r="B49" s="3">
        <f t="shared" si="6"/>
        <v>37</v>
      </c>
      <c r="C49" s="41" t="s">
        <v>51</v>
      </c>
      <c r="D49" s="42"/>
      <c r="E49" s="5" t="s">
        <v>12</v>
      </c>
      <c r="F49" s="46"/>
      <c r="G49" s="47"/>
      <c r="H49" s="6"/>
      <c r="I49" s="9">
        <f t="shared" si="5"/>
        <v>0</v>
      </c>
    </row>
    <row r="50" spans="2:9">
      <c r="B50" s="3">
        <f t="shared" si="6"/>
        <v>38</v>
      </c>
      <c r="C50" s="41" t="s">
        <v>52</v>
      </c>
      <c r="D50" s="42"/>
      <c r="E50" s="5" t="s">
        <v>12</v>
      </c>
      <c r="F50" s="46"/>
      <c r="G50" s="47"/>
      <c r="H50" s="6"/>
      <c r="I50" s="9">
        <f t="shared" si="5"/>
        <v>0</v>
      </c>
    </row>
    <row r="51" spans="2:9">
      <c r="B51" s="3">
        <f t="shared" si="6"/>
        <v>39</v>
      </c>
      <c r="C51" s="41" t="s">
        <v>53</v>
      </c>
      <c r="D51" s="42"/>
      <c r="E51" s="5" t="s">
        <v>12</v>
      </c>
      <c r="F51" s="46"/>
      <c r="G51" s="47"/>
      <c r="H51" s="6"/>
      <c r="I51" s="9">
        <f t="shared" si="5"/>
        <v>0</v>
      </c>
    </row>
    <row r="52" spans="2:9">
      <c r="B52" s="3">
        <f t="shared" si="6"/>
        <v>40</v>
      </c>
      <c r="C52" s="41" t="s">
        <v>54</v>
      </c>
      <c r="D52" s="42"/>
      <c r="E52" s="5" t="s">
        <v>12</v>
      </c>
      <c r="F52" s="46"/>
      <c r="G52" s="47"/>
      <c r="H52" s="6"/>
      <c r="I52" s="9">
        <f t="shared" si="5"/>
        <v>0</v>
      </c>
    </row>
    <row r="53" spans="2:9">
      <c r="B53" s="3">
        <f t="shared" si="6"/>
        <v>41</v>
      </c>
      <c r="C53" s="41" t="s">
        <v>55</v>
      </c>
      <c r="D53" s="42"/>
      <c r="E53" s="5" t="s">
        <v>12</v>
      </c>
      <c r="F53" s="46"/>
      <c r="G53" s="47"/>
      <c r="H53" s="6"/>
      <c r="I53" s="9">
        <f t="shared" si="5"/>
        <v>0</v>
      </c>
    </row>
    <row r="54" spans="2:9">
      <c r="B54" s="3">
        <f t="shared" si="6"/>
        <v>42</v>
      </c>
      <c r="C54" s="41" t="s">
        <v>56</v>
      </c>
      <c r="D54" s="42"/>
      <c r="E54" s="5" t="s">
        <v>12</v>
      </c>
      <c r="F54" s="46"/>
      <c r="G54" s="47"/>
      <c r="H54" s="6"/>
      <c r="I54" s="9">
        <f t="shared" si="5"/>
        <v>0</v>
      </c>
    </row>
    <row r="55" spans="2:9">
      <c r="B55" s="3">
        <f t="shared" si="6"/>
        <v>43</v>
      </c>
      <c r="C55" s="41" t="s">
        <v>57</v>
      </c>
      <c r="D55" s="42"/>
      <c r="E55" s="5" t="s">
        <v>12</v>
      </c>
      <c r="F55" s="46"/>
      <c r="G55" s="47"/>
      <c r="H55" s="6"/>
      <c r="I55" s="9">
        <f t="shared" si="5"/>
        <v>0</v>
      </c>
    </row>
    <row r="56" spans="2:9">
      <c r="B56" s="3">
        <f t="shared" si="6"/>
        <v>44</v>
      </c>
      <c r="C56" s="41" t="s">
        <v>58</v>
      </c>
      <c r="D56" s="42"/>
      <c r="E56" s="5" t="s">
        <v>12</v>
      </c>
      <c r="F56" s="46"/>
      <c r="G56" s="47"/>
      <c r="H56" s="6"/>
      <c r="I56" s="9">
        <f t="shared" si="5"/>
        <v>0</v>
      </c>
    </row>
    <row r="57" spans="2:9">
      <c r="B57" s="3">
        <f t="shared" si="6"/>
        <v>45</v>
      </c>
      <c r="C57" s="41" t="s">
        <v>59</v>
      </c>
      <c r="D57" s="42"/>
      <c r="E57" s="5" t="s">
        <v>12</v>
      </c>
      <c r="F57" s="46"/>
      <c r="G57" s="47"/>
      <c r="H57" s="6"/>
      <c r="I57" s="9">
        <f t="shared" si="5"/>
        <v>0</v>
      </c>
    </row>
    <row r="58" spans="2:9" ht="12.75" customHeight="1">
      <c r="B58" s="48" t="s">
        <v>27</v>
      </c>
      <c r="C58" s="48"/>
      <c r="D58" s="48"/>
      <c r="E58" s="48"/>
      <c r="F58" s="48"/>
      <c r="G58" s="48"/>
      <c r="H58" s="48"/>
      <c r="I58" s="24">
        <f>SUM(I44:I57)</f>
        <v>0</v>
      </c>
    </row>
    <row r="60" spans="2:9" ht="12.75" customHeight="1">
      <c r="B60" s="43" t="s">
        <v>60</v>
      </c>
      <c r="C60" s="43"/>
      <c r="D60" s="43"/>
      <c r="E60" s="43"/>
      <c r="F60" s="43"/>
      <c r="G60" s="43"/>
      <c r="H60" s="43"/>
      <c r="I60" s="23"/>
    </row>
    <row r="61" spans="2:9" ht="75">
      <c r="B61" s="2" t="s">
        <v>1</v>
      </c>
      <c r="C61" s="44" t="s">
        <v>2</v>
      </c>
      <c r="D61" s="45"/>
      <c r="E61" s="2" t="s">
        <v>4</v>
      </c>
      <c r="F61" s="2" t="s">
        <v>5</v>
      </c>
      <c r="G61" s="2" t="s">
        <v>29</v>
      </c>
      <c r="H61" s="2" t="s">
        <v>6</v>
      </c>
      <c r="I61" s="2" t="s">
        <v>30</v>
      </c>
    </row>
    <row r="62" spans="2:9" ht="17.25" customHeight="1">
      <c r="B62" s="3">
        <f>B57+1</f>
        <v>46</v>
      </c>
      <c r="C62" s="41" t="s">
        <v>61</v>
      </c>
      <c r="D62" s="42"/>
      <c r="E62" s="5" t="s">
        <v>12</v>
      </c>
      <c r="F62" s="46">
        <f>F21</f>
        <v>27</v>
      </c>
      <c r="G62" s="47">
        <v>0.1</v>
      </c>
      <c r="H62" s="6"/>
      <c r="I62" s="9">
        <f t="shared" ref="I62:I75" si="7">H62*$G$62*$F$62</f>
        <v>0</v>
      </c>
    </row>
    <row r="63" spans="2:9">
      <c r="B63" s="3">
        <f>B62+1</f>
        <v>47</v>
      </c>
      <c r="C63" s="41" t="s">
        <v>62</v>
      </c>
      <c r="D63" s="42"/>
      <c r="E63" s="5" t="s">
        <v>12</v>
      </c>
      <c r="F63" s="46"/>
      <c r="G63" s="47"/>
      <c r="H63" s="6"/>
      <c r="I63" s="9">
        <f t="shared" si="7"/>
        <v>0</v>
      </c>
    </row>
    <row r="64" spans="2:9">
      <c r="B64" s="3">
        <f t="shared" ref="B64:B75" si="8">B63+1</f>
        <v>48</v>
      </c>
      <c r="C64" s="41" t="s">
        <v>63</v>
      </c>
      <c r="D64" s="42"/>
      <c r="E64" s="5" t="s">
        <v>12</v>
      </c>
      <c r="F64" s="46"/>
      <c r="G64" s="47"/>
      <c r="H64" s="6"/>
      <c r="I64" s="9">
        <f t="shared" si="7"/>
        <v>0</v>
      </c>
    </row>
    <row r="65" spans="2:9">
      <c r="B65" s="3">
        <f t="shared" si="8"/>
        <v>49</v>
      </c>
      <c r="C65" s="41" t="s">
        <v>64</v>
      </c>
      <c r="D65" s="42"/>
      <c r="E65" s="5" t="s">
        <v>12</v>
      </c>
      <c r="F65" s="46"/>
      <c r="G65" s="47"/>
      <c r="H65" s="6"/>
      <c r="I65" s="9">
        <f t="shared" si="7"/>
        <v>0</v>
      </c>
    </row>
    <row r="66" spans="2:9">
      <c r="B66" s="3">
        <f t="shared" si="8"/>
        <v>50</v>
      </c>
      <c r="C66" s="41" t="s">
        <v>65</v>
      </c>
      <c r="D66" s="42"/>
      <c r="E66" s="5" t="s">
        <v>12</v>
      </c>
      <c r="F66" s="46"/>
      <c r="G66" s="47"/>
      <c r="H66" s="6"/>
      <c r="I66" s="9">
        <f t="shared" si="7"/>
        <v>0</v>
      </c>
    </row>
    <row r="67" spans="2:9" ht="18" customHeight="1">
      <c r="B67" s="3">
        <f t="shared" si="8"/>
        <v>51</v>
      </c>
      <c r="C67" s="41" t="s">
        <v>66</v>
      </c>
      <c r="D67" s="42"/>
      <c r="E67" s="5" t="s">
        <v>12</v>
      </c>
      <c r="F67" s="46"/>
      <c r="G67" s="47"/>
      <c r="H67" s="6"/>
      <c r="I67" s="9">
        <f t="shared" si="7"/>
        <v>0</v>
      </c>
    </row>
    <row r="68" spans="2:9">
      <c r="B68" s="3">
        <f t="shared" si="8"/>
        <v>52</v>
      </c>
      <c r="C68" s="41" t="s">
        <v>67</v>
      </c>
      <c r="D68" s="42"/>
      <c r="E68" s="5" t="s">
        <v>12</v>
      </c>
      <c r="F68" s="46"/>
      <c r="G68" s="47"/>
      <c r="H68" s="6"/>
      <c r="I68" s="9">
        <f t="shared" si="7"/>
        <v>0</v>
      </c>
    </row>
    <row r="69" spans="2:9">
      <c r="B69" s="3">
        <f t="shared" si="8"/>
        <v>53</v>
      </c>
      <c r="C69" s="41" t="s">
        <v>68</v>
      </c>
      <c r="D69" s="42"/>
      <c r="E69" s="5" t="s">
        <v>12</v>
      </c>
      <c r="F69" s="46"/>
      <c r="G69" s="47"/>
      <c r="H69" s="6"/>
      <c r="I69" s="9">
        <f t="shared" si="7"/>
        <v>0</v>
      </c>
    </row>
    <row r="70" spans="2:9">
      <c r="B70" s="3">
        <f t="shared" si="8"/>
        <v>54</v>
      </c>
      <c r="C70" s="41" t="s">
        <v>69</v>
      </c>
      <c r="D70" s="42"/>
      <c r="E70" s="5" t="s">
        <v>12</v>
      </c>
      <c r="F70" s="46"/>
      <c r="G70" s="47"/>
      <c r="H70" s="6"/>
      <c r="I70" s="9">
        <f t="shared" si="7"/>
        <v>0</v>
      </c>
    </row>
    <row r="71" spans="2:9">
      <c r="B71" s="3">
        <f t="shared" si="8"/>
        <v>55</v>
      </c>
      <c r="C71" s="41" t="s">
        <v>70</v>
      </c>
      <c r="D71" s="42"/>
      <c r="E71" s="5" t="s">
        <v>12</v>
      </c>
      <c r="F71" s="46"/>
      <c r="G71" s="47"/>
      <c r="H71" s="6"/>
      <c r="I71" s="9">
        <f t="shared" si="7"/>
        <v>0</v>
      </c>
    </row>
    <row r="72" spans="2:9">
      <c r="B72" s="3">
        <f t="shared" si="8"/>
        <v>56</v>
      </c>
      <c r="C72" s="41" t="s">
        <v>71</v>
      </c>
      <c r="D72" s="42"/>
      <c r="E72" s="5" t="s">
        <v>12</v>
      </c>
      <c r="F72" s="46"/>
      <c r="G72" s="47"/>
      <c r="H72" s="6"/>
      <c r="I72" s="9">
        <f t="shared" si="7"/>
        <v>0</v>
      </c>
    </row>
    <row r="73" spans="2:9">
      <c r="B73" s="3">
        <f t="shared" si="8"/>
        <v>57</v>
      </c>
      <c r="C73" s="41" t="s">
        <v>72</v>
      </c>
      <c r="D73" s="42"/>
      <c r="E73" s="5" t="s">
        <v>12</v>
      </c>
      <c r="F73" s="46"/>
      <c r="G73" s="47"/>
      <c r="H73" s="6"/>
      <c r="I73" s="9">
        <f t="shared" si="7"/>
        <v>0</v>
      </c>
    </row>
    <row r="74" spans="2:9">
      <c r="B74" s="3">
        <f t="shared" si="8"/>
        <v>58</v>
      </c>
      <c r="C74" s="41" t="s">
        <v>73</v>
      </c>
      <c r="D74" s="42"/>
      <c r="E74" s="5" t="s">
        <v>12</v>
      </c>
      <c r="F74" s="46"/>
      <c r="G74" s="47"/>
      <c r="H74" s="6"/>
      <c r="I74" s="9">
        <f t="shared" si="7"/>
        <v>0</v>
      </c>
    </row>
    <row r="75" spans="2:9">
      <c r="B75" s="3">
        <f t="shared" si="8"/>
        <v>59</v>
      </c>
      <c r="C75" s="41" t="s">
        <v>74</v>
      </c>
      <c r="D75" s="42"/>
      <c r="E75" s="5" t="s">
        <v>12</v>
      </c>
      <c r="F75" s="46"/>
      <c r="G75" s="47"/>
      <c r="H75" s="6"/>
      <c r="I75" s="9">
        <f t="shared" si="7"/>
        <v>0</v>
      </c>
    </row>
    <row r="76" spans="2:9" ht="12.75" customHeight="1">
      <c r="B76" s="48" t="s">
        <v>27</v>
      </c>
      <c r="C76" s="48"/>
      <c r="D76" s="48"/>
      <c r="E76" s="48"/>
      <c r="F76" s="48"/>
      <c r="G76" s="48"/>
      <c r="H76" s="48"/>
      <c r="I76" s="24">
        <f>SUM(I62:I75)</f>
        <v>0</v>
      </c>
    </row>
    <row r="78" spans="2:9" ht="12.75" customHeight="1">
      <c r="B78" s="43" t="s">
        <v>75</v>
      </c>
      <c r="C78" s="43"/>
      <c r="D78" s="43"/>
      <c r="E78" s="43"/>
      <c r="F78" s="43"/>
      <c r="G78" s="43"/>
      <c r="H78" s="43"/>
      <c r="I78" s="43"/>
    </row>
    <row r="79" spans="2:9">
      <c r="B79" s="3">
        <f>B75+1</f>
        <v>60</v>
      </c>
      <c r="C79" s="3" t="s">
        <v>76</v>
      </c>
      <c r="D79" s="3"/>
      <c r="E79" s="3" t="s">
        <v>12</v>
      </c>
      <c r="F79" s="3">
        <f>F62+F44+F26</f>
        <v>100</v>
      </c>
      <c r="G79" s="25">
        <v>0.05</v>
      </c>
      <c r="H79" s="6"/>
      <c r="I79" s="9">
        <f>H79*$F$79*$G$79</f>
        <v>0</v>
      </c>
    </row>
    <row r="80" spans="2:9" ht="12.75" customHeight="1">
      <c r="B80" s="48" t="s">
        <v>27</v>
      </c>
      <c r="C80" s="48"/>
      <c r="D80" s="48"/>
      <c r="E80" s="48"/>
      <c r="F80" s="48"/>
      <c r="G80" s="48"/>
      <c r="H80" s="48"/>
      <c r="I80" s="26">
        <f>SUM(I79:I79)</f>
        <v>0</v>
      </c>
    </row>
    <row r="81" spans="2:9" ht="12.75" customHeight="1">
      <c r="B81" s="49" t="s">
        <v>77</v>
      </c>
      <c r="C81" s="49"/>
      <c r="D81" s="49"/>
      <c r="E81" s="49"/>
      <c r="I81" s="26"/>
    </row>
    <row r="82" spans="2:9" ht="45">
      <c r="B82" s="27" t="s">
        <v>78</v>
      </c>
      <c r="C82" s="51" t="s">
        <v>79</v>
      </c>
      <c r="D82" s="52"/>
      <c r="E82" s="27" t="s">
        <v>80</v>
      </c>
    </row>
    <row r="83" spans="2:9">
      <c r="B83" s="3">
        <v>1</v>
      </c>
      <c r="C83" s="53" t="s">
        <v>81</v>
      </c>
      <c r="D83" s="54"/>
      <c r="E83" s="9">
        <f>SUM(J5:J14)</f>
        <v>0</v>
      </c>
    </row>
    <row r="84" spans="2:9">
      <c r="B84" s="3">
        <v>2</v>
      </c>
      <c r="C84" s="53" t="s">
        <v>82</v>
      </c>
      <c r="D84" s="54"/>
      <c r="E84" s="9">
        <f>SUM(J15:J18)</f>
        <v>0</v>
      </c>
    </row>
    <row r="85" spans="2:9">
      <c r="B85" s="3">
        <v>3</v>
      </c>
      <c r="C85" s="53" t="s">
        <v>83</v>
      </c>
      <c r="D85" s="54"/>
      <c r="E85" s="9">
        <f>SUM(J19:J21)</f>
        <v>0</v>
      </c>
    </row>
    <row r="86" spans="2:9">
      <c r="B86" s="3">
        <v>4</v>
      </c>
      <c r="C86" s="53" t="s">
        <v>84</v>
      </c>
      <c r="D86" s="54"/>
      <c r="E86" s="9">
        <f>SUM(I79,I58,I40,I76)</f>
        <v>0</v>
      </c>
    </row>
    <row r="87" spans="2:9" ht="12.75" customHeight="1">
      <c r="B87" s="51" t="s">
        <v>85</v>
      </c>
      <c r="C87" s="55"/>
      <c r="D87" s="52"/>
      <c r="E87" s="28">
        <f>SUM(E83:E86)</f>
        <v>0</v>
      </c>
      <c r="F87" s="29"/>
    </row>
    <row r="89" spans="2:9" ht="30" hidden="1">
      <c r="C89" s="3">
        <v>158461</v>
      </c>
      <c r="D89" s="3"/>
      <c r="E89" s="3" t="s">
        <v>86</v>
      </c>
      <c r="F89" s="25">
        <v>3.8300000000000001E-2</v>
      </c>
    </row>
    <row r="90" spans="2:9" ht="45" hidden="1">
      <c r="C90" s="3" t="s">
        <v>87</v>
      </c>
      <c r="D90" s="3"/>
      <c r="E90" s="3" t="s">
        <v>88</v>
      </c>
      <c r="F90" s="25">
        <v>7.3300000000000004E-2</v>
      </c>
    </row>
    <row r="91" spans="2:9" hidden="1">
      <c r="C91" s="3">
        <v>152663</v>
      </c>
      <c r="D91" s="3"/>
      <c r="E91" s="3" t="s">
        <v>89</v>
      </c>
      <c r="F91" s="25">
        <v>3.6700000000000003E-2</v>
      </c>
    </row>
    <row r="92" spans="2:9" ht="45" hidden="1">
      <c r="C92" s="3" t="s">
        <v>90</v>
      </c>
      <c r="D92" s="3"/>
      <c r="E92" s="3" t="s">
        <v>91</v>
      </c>
      <c r="F92" s="25">
        <v>2.1000000000000001E-2</v>
      </c>
    </row>
    <row r="93" spans="2:9" ht="12.75" hidden="1" customHeight="1">
      <c r="C93" s="50" t="s">
        <v>92</v>
      </c>
      <c r="D93" s="50"/>
      <c r="E93" s="50"/>
      <c r="F93" s="30">
        <f>MEDIAN(F89:F92)</f>
        <v>3.7500000000000006E-2</v>
      </c>
    </row>
    <row r="94" spans="2:9" hidden="1"/>
  </sheetData>
  <mergeCells count="73">
    <mergeCell ref="C93:E93"/>
    <mergeCell ref="C82:D82"/>
    <mergeCell ref="C83:D83"/>
    <mergeCell ref="C84:D84"/>
    <mergeCell ref="C85:D85"/>
    <mergeCell ref="C86:D86"/>
    <mergeCell ref="B87:D87"/>
    <mergeCell ref="B81:E81"/>
    <mergeCell ref="C68:D68"/>
    <mergeCell ref="C69:D69"/>
    <mergeCell ref="C70:D70"/>
    <mergeCell ref="C71:D71"/>
    <mergeCell ref="C72:D72"/>
    <mergeCell ref="C73:D73"/>
    <mergeCell ref="C74:D74"/>
    <mergeCell ref="C75:D75"/>
    <mergeCell ref="B76:H76"/>
    <mergeCell ref="B78:I78"/>
    <mergeCell ref="B80:H80"/>
    <mergeCell ref="B60:H60"/>
    <mergeCell ref="C61:D61"/>
    <mergeCell ref="C62:D62"/>
    <mergeCell ref="F62:F75"/>
    <mergeCell ref="G62:G75"/>
    <mergeCell ref="C63:D63"/>
    <mergeCell ref="C64:D64"/>
    <mergeCell ref="C65:D65"/>
    <mergeCell ref="C66:D66"/>
    <mergeCell ref="C67:D67"/>
    <mergeCell ref="B58:H58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38:D38"/>
    <mergeCell ref="C39:D39"/>
    <mergeCell ref="B40:H40"/>
    <mergeCell ref="B42:H42"/>
    <mergeCell ref="C43:D43"/>
    <mergeCell ref="C44:D44"/>
    <mergeCell ref="F44:F57"/>
    <mergeCell ref="G44:G57"/>
    <mergeCell ref="C45:D45"/>
    <mergeCell ref="C46:D46"/>
    <mergeCell ref="C37:D37"/>
    <mergeCell ref="B24:H24"/>
    <mergeCell ref="C25:D25"/>
    <mergeCell ref="C26:D26"/>
    <mergeCell ref="F26:F39"/>
    <mergeCell ref="G26:G39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B22:I22"/>
    <mergeCell ref="B1:J3"/>
    <mergeCell ref="C5:C14"/>
    <mergeCell ref="K5:N16"/>
    <mergeCell ref="C15:C18"/>
    <mergeCell ref="C19:C21"/>
  </mergeCells>
  <pageMargins left="0.39370078740157483" right="0.39370078740157483" top="0.39370078740157483" bottom="0.39370078740157483" header="0" footer="0"/>
  <pageSetup paperSize="9" scale="68" orientation="landscape" r:id="rId1"/>
  <headerFooter>
    <oddHeader>&amp;C&amp;A</oddHeader>
    <oddFooter>&amp;CPágina &amp;P</oddFooter>
  </headerFooter>
  <rowBreaks count="3" manualBreakCount="3">
    <brk id="23" max="16383" man="1"/>
    <brk id="41" max="16383" man="1"/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94"/>
  <sheetViews>
    <sheetView tabSelected="1" view="pageBreakPreview" topLeftCell="A71" zoomScaleNormal="100" zoomScaleSheetLayoutView="100" workbookViewId="0">
      <selection activeCell="F86" sqref="F86"/>
    </sheetView>
  </sheetViews>
  <sheetFormatPr defaultRowHeight="15"/>
  <cols>
    <col min="1" max="1" width="1.42578125" style="1" customWidth="1"/>
    <col min="2" max="2" width="5.28515625" style="1" customWidth="1"/>
    <col min="3" max="3" width="21.5703125" style="1" customWidth="1"/>
    <col min="4" max="4" width="56.5703125" style="1" customWidth="1"/>
    <col min="5" max="5" width="15.7109375" style="1" customWidth="1"/>
    <col min="6" max="6" width="11.85546875" style="1" customWidth="1"/>
    <col min="7" max="7" width="14.7109375" style="1" customWidth="1"/>
    <col min="8" max="8" width="11.7109375" style="1" customWidth="1"/>
    <col min="9" max="9" width="13.7109375" style="1" customWidth="1"/>
    <col min="10" max="10" width="15.5703125" style="1" customWidth="1"/>
    <col min="11" max="11" width="12.140625" style="1" customWidth="1"/>
    <col min="12" max="1025" width="8.85546875" style="1" customWidth="1"/>
    <col min="1026" max="16384" width="9.140625" style="29"/>
  </cols>
  <sheetData>
    <row r="1" spans="2:14" ht="6.95" customHeight="1">
      <c r="B1" s="32" t="s">
        <v>93</v>
      </c>
      <c r="C1" s="32"/>
      <c r="D1" s="32"/>
      <c r="E1" s="32"/>
      <c r="F1" s="32"/>
      <c r="G1" s="32"/>
      <c r="H1" s="32"/>
      <c r="I1" s="32"/>
      <c r="J1" s="32"/>
    </row>
    <row r="2" spans="2:14" ht="6.95" customHeight="1">
      <c r="B2" s="32"/>
      <c r="C2" s="32"/>
      <c r="D2" s="32"/>
      <c r="E2" s="32"/>
      <c r="F2" s="32"/>
      <c r="G2" s="32"/>
      <c r="H2" s="32"/>
      <c r="I2" s="32"/>
      <c r="J2" s="32"/>
    </row>
    <row r="3" spans="2:14" ht="9.75" customHeight="1">
      <c r="B3" s="32"/>
      <c r="C3" s="32"/>
      <c r="D3" s="32"/>
      <c r="E3" s="32"/>
      <c r="F3" s="32"/>
      <c r="G3" s="32"/>
      <c r="H3" s="32"/>
      <c r="I3" s="32"/>
      <c r="J3" s="32"/>
    </row>
    <row r="4" spans="2:14" ht="180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94</v>
      </c>
      <c r="H4" s="2" t="s">
        <v>7</v>
      </c>
      <c r="I4" s="2" t="s">
        <v>8</v>
      </c>
      <c r="J4" s="2" t="s">
        <v>9</v>
      </c>
    </row>
    <row r="5" spans="2:14">
      <c r="B5" s="3">
        <v>1</v>
      </c>
      <c r="C5" s="33" t="s">
        <v>10</v>
      </c>
      <c r="D5" s="4" t="s">
        <v>11</v>
      </c>
      <c r="E5" s="5" t="s">
        <v>12</v>
      </c>
      <c r="F5" s="3">
        <v>1</v>
      </c>
      <c r="G5" s="6">
        <v>177.98</v>
      </c>
      <c r="H5" s="7">
        <f t="shared" ref="H5:H21" si="0">G5*F5</f>
        <v>177.98</v>
      </c>
      <c r="I5" s="8">
        <v>4</v>
      </c>
      <c r="J5" s="9">
        <f t="shared" ref="J5:J18" si="1">H5*I5</f>
        <v>711.92</v>
      </c>
      <c r="K5" s="36" t="s">
        <v>13</v>
      </c>
      <c r="L5" s="37"/>
      <c r="M5" s="37"/>
      <c r="N5" s="37"/>
    </row>
    <row r="6" spans="2:14">
      <c r="B6" s="3">
        <f>B5+1</f>
        <v>2</v>
      </c>
      <c r="C6" s="34"/>
      <c r="D6" s="4" t="s">
        <v>14</v>
      </c>
      <c r="E6" s="5" t="s">
        <v>12</v>
      </c>
      <c r="F6" s="3">
        <v>2</v>
      </c>
      <c r="G6" s="6">
        <v>189.0675</v>
      </c>
      <c r="H6" s="7">
        <f t="shared" si="0"/>
        <v>378.13499999999999</v>
      </c>
      <c r="I6" s="8">
        <v>4</v>
      </c>
      <c r="J6" s="9">
        <f t="shared" si="1"/>
        <v>1512.54</v>
      </c>
      <c r="K6" s="36"/>
      <c r="L6" s="37"/>
      <c r="M6" s="37"/>
      <c r="N6" s="37"/>
    </row>
    <row r="7" spans="2:14">
      <c r="B7" s="3">
        <f t="shared" ref="B7:B21" si="2">B6+1</f>
        <v>3</v>
      </c>
      <c r="C7" s="34"/>
      <c r="D7" s="4" t="s">
        <v>15</v>
      </c>
      <c r="E7" s="5" t="s">
        <v>12</v>
      </c>
      <c r="F7" s="3">
        <v>13</v>
      </c>
      <c r="G7" s="6">
        <v>189.90499999999997</v>
      </c>
      <c r="H7" s="7">
        <f t="shared" si="0"/>
        <v>2468.7649999999994</v>
      </c>
      <c r="I7" s="8">
        <v>4</v>
      </c>
      <c r="J7" s="9">
        <f t="shared" si="1"/>
        <v>9875.0599999999977</v>
      </c>
      <c r="K7" s="36"/>
      <c r="L7" s="37"/>
      <c r="M7" s="37"/>
      <c r="N7" s="37"/>
    </row>
    <row r="8" spans="2:14" ht="18" customHeight="1">
      <c r="B8" s="3">
        <f t="shared" si="2"/>
        <v>4</v>
      </c>
      <c r="C8" s="34"/>
      <c r="D8" s="4" t="s">
        <v>16</v>
      </c>
      <c r="E8" s="5" t="s">
        <v>12</v>
      </c>
      <c r="F8" s="3">
        <v>4</v>
      </c>
      <c r="G8" s="6">
        <v>192.40499999999997</v>
      </c>
      <c r="H8" s="7">
        <f t="shared" si="0"/>
        <v>769.61999999999989</v>
      </c>
      <c r="I8" s="8">
        <v>4</v>
      </c>
      <c r="J8" s="9">
        <f t="shared" si="1"/>
        <v>3078.4799999999996</v>
      </c>
      <c r="K8" s="36"/>
      <c r="L8" s="37"/>
      <c r="M8" s="37"/>
      <c r="N8" s="37"/>
    </row>
    <row r="9" spans="2:14" ht="18" customHeight="1">
      <c r="B9" s="3">
        <f t="shared" si="2"/>
        <v>5</v>
      </c>
      <c r="C9" s="34"/>
      <c r="D9" s="4" t="s">
        <v>17</v>
      </c>
      <c r="E9" s="5" t="s">
        <v>12</v>
      </c>
      <c r="F9" s="3">
        <v>6</v>
      </c>
      <c r="G9" s="6">
        <v>187.61999999999998</v>
      </c>
      <c r="H9" s="7">
        <f t="shared" si="0"/>
        <v>1125.7199999999998</v>
      </c>
      <c r="I9" s="8">
        <v>4</v>
      </c>
      <c r="J9" s="9">
        <f t="shared" si="1"/>
        <v>4502.8799999999992</v>
      </c>
      <c r="K9" s="36"/>
      <c r="L9" s="37"/>
      <c r="M9" s="37"/>
      <c r="N9" s="37"/>
    </row>
    <row r="10" spans="2:14">
      <c r="B10" s="3">
        <v>6</v>
      </c>
      <c r="C10" s="34"/>
      <c r="D10" s="4" t="s">
        <v>18</v>
      </c>
      <c r="E10" s="5" t="s">
        <v>12</v>
      </c>
      <c r="F10" s="3">
        <v>3</v>
      </c>
      <c r="G10" s="6">
        <v>193.33999999999997</v>
      </c>
      <c r="H10" s="7">
        <f t="shared" si="0"/>
        <v>580.02</v>
      </c>
      <c r="I10" s="8">
        <v>4</v>
      </c>
      <c r="J10" s="9">
        <f t="shared" si="1"/>
        <v>2320.08</v>
      </c>
      <c r="K10" s="36"/>
      <c r="L10" s="37"/>
      <c r="M10" s="37"/>
      <c r="N10" s="37"/>
    </row>
    <row r="11" spans="2:14" ht="18.75" customHeight="1">
      <c r="B11" s="3">
        <f t="shared" si="2"/>
        <v>7</v>
      </c>
      <c r="C11" s="34"/>
      <c r="D11" s="4" t="s">
        <v>19</v>
      </c>
      <c r="E11" s="5" t="s">
        <v>12</v>
      </c>
      <c r="F11" s="3">
        <v>9</v>
      </c>
      <c r="G11" s="6">
        <v>235.77333333333337</v>
      </c>
      <c r="H11" s="7">
        <f t="shared" si="0"/>
        <v>2121.9600000000005</v>
      </c>
      <c r="I11" s="8">
        <v>4</v>
      </c>
      <c r="J11" s="9">
        <f t="shared" si="1"/>
        <v>8487.840000000002</v>
      </c>
      <c r="K11" s="36"/>
      <c r="L11" s="37"/>
      <c r="M11" s="37"/>
      <c r="N11" s="37"/>
    </row>
    <row r="12" spans="2:14" ht="30.75">
      <c r="B12" s="3">
        <f t="shared" si="2"/>
        <v>8</v>
      </c>
      <c r="C12" s="34"/>
      <c r="D12" s="4" t="s">
        <v>20</v>
      </c>
      <c r="E12" s="5" t="s">
        <v>12</v>
      </c>
      <c r="F12" s="3">
        <v>27</v>
      </c>
      <c r="G12" s="6">
        <v>224.99583333333337</v>
      </c>
      <c r="H12" s="7">
        <f t="shared" si="0"/>
        <v>6074.8875000000007</v>
      </c>
      <c r="I12" s="8">
        <v>4</v>
      </c>
      <c r="J12" s="9">
        <f t="shared" si="1"/>
        <v>24299.550000000003</v>
      </c>
      <c r="K12" s="36"/>
      <c r="L12" s="37"/>
      <c r="M12" s="37"/>
      <c r="N12" s="37"/>
    </row>
    <row r="13" spans="2:14" ht="21" customHeight="1">
      <c r="B13" s="3">
        <f t="shared" si="2"/>
        <v>9</v>
      </c>
      <c r="C13" s="34"/>
      <c r="D13" s="4" t="s">
        <v>21</v>
      </c>
      <c r="E13" s="5" t="s">
        <v>12</v>
      </c>
      <c r="F13" s="3">
        <v>35</v>
      </c>
      <c r="G13" s="6">
        <v>258.08083333333337</v>
      </c>
      <c r="H13" s="7">
        <f t="shared" si="0"/>
        <v>9032.8291666666682</v>
      </c>
      <c r="I13" s="8">
        <v>4</v>
      </c>
      <c r="J13" s="9">
        <f t="shared" si="1"/>
        <v>36131.316666666673</v>
      </c>
      <c r="K13" s="36"/>
      <c r="L13" s="37"/>
      <c r="M13" s="37"/>
      <c r="N13" s="37"/>
    </row>
    <row r="14" spans="2:14" ht="18.75" customHeight="1">
      <c r="B14" s="3">
        <f t="shared" si="2"/>
        <v>10</v>
      </c>
      <c r="C14" s="35"/>
      <c r="D14" s="4" t="s">
        <v>22</v>
      </c>
      <c r="E14" s="5" t="s">
        <v>12</v>
      </c>
      <c r="F14" s="3">
        <v>6</v>
      </c>
      <c r="G14" s="6">
        <v>354.92833333333334</v>
      </c>
      <c r="H14" s="7">
        <f t="shared" si="0"/>
        <v>2129.5700000000002</v>
      </c>
      <c r="I14" s="8">
        <v>4</v>
      </c>
      <c r="J14" s="9">
        <f t="shared" si="1"/>
        <v>8518.2800000000007</v>
      </c>
      <c r="K14" s="36"/>
      <c r="L14" s="37"/>
      <c r="M14" s="37"/>
      <c r="N14" s="37"/>
    </row>
    <row r="15" spans="2:14" ht="30.75">
      <c r="B15" s="3">
        <f t="shared" si="2"/>
        <v>11</v>
      </c>
      <c r="C15" s="38" t="s">
        <v>23</v>
      </c>
      <c r="D15" s="11" t="s">
        <v>24</v>
      </c>
      <c r="E15" s="12" t="s">
        <v>12</v>
      </c>
      <c r="F15" s="13">
        <f>F5+F6+F7+F8+F10</f>
        <v>23</v>
      </c>
      <c r="G15" s="6">
        <v>223.5975</v>
      </c>
      <c r="H15" s="7">
        <f t="shared" si="0"/>
        <v>5142.7425000000003</v>
      </c>
      <c r="I15" s="14">
        <v>0.25</v>
      </c>
      <c r="J15" s="15">
        <f t="shared" si="1"/>
        <v>1285.6856250000001</v>
      </c>
      <c r="K15" s="37"/>
      <c r="L15" s="37"/>
      <c r="M15" s="37"/>
      <c r="N15" s="37"/>
    </row>
    <row r="16" spans="2:14" ht="30.75">
      <c r="B16" s="3">
        <f t="shared" si="2"/>
        <v>12</v>
      </c>
      <c r="C16" s="39"/>
      <c r="D16" s="11" t="s">
        <v>25</v>
      </c>
      <c r="E16" s="12" t="s">
        <v>12</v>
      </c>
      <c r="F16" s="13">
        <f>F11+F13</f>
        <v>44</v>
      </c>
      <c r="G16" s="6">
        <v>397.44499999999999</v>
      </c>
      <c r="H16" s="7">
        <f t="shared" si="0"/>
        <v>17487.579999999998</v>
      </c>
      <c r="I16" s="14">
        <v>0.25</v>
      </c>
      <c r="J16" s="15">
        <f t="shared" si="1"/>
        <v>4371.8949999999995</v>
      </c>
      <c r="K16" s="37"/>
      <c r="L16" s="37"/>
      <c r="M16" s="37"/>
      <c r="N16" s="37"/>
    </row>
    <row r="17" spans="2:15" ht="30.75">
      <c r="B17" s="3">
        <f t="shared" si="2"/>
        <v>13</v>
      </c>
      <c r="C17" s="39"/>
      <c r="D17" s="11" t="str">
        <f>D12</f>
        <v>SISTEMA VRF - MARCA LG -  UNIDADES EVAPORADORAS DO TIPO PISO TETO 36.200 BTUS</v>
      </c>
      <c r="E17" s="16" t="s">
        <v>12</v>
      </c>
      <c r="F17" s="17">
        <f>F12</f>
        <v>27</v>
      </c>
      <c r="G17" s="6">
        <v>646.74874999999997</v>
      </c>
      <c r="H17" s="7">
        <f t="shared" si="0"/>
        <v>17462.216249999998</v>
      </c>
      <c r="I17" s="18">
        <v>0.25</v>
      </c>
      <c r="J17" s="19">
        <f t="shared" si="1"/>
        <v>4365.5540624999994</v>
      </c>
      <c r="K17" s="10"/>
      <c r="L17" s="10"/>
      <c r="M17" s="10"/>
      <c r="N17" s="10"/>
    </row>
    <row r="18" spans="2:15" ht="15" customHeight="1">
      <c r="B18" s="3">
        <f t="shared" si="2"/>
        <v>14</v>
      </c>
      <c r="C18" s="40"/>
      <c r="D18" s="11" t="str">
        <f>D14</f>
        <v>SISTEMA VRF - MARCA LG - UNIDADES CONDENSADORAS</v>
      </c>
      <c r="E18" s="16" t="s">
        <v>12</v>
      </c>
      <c r="F18" s="17">
        <f>F14</f>
        <v>6</v>
      </c>
      <c r="G18" s="6">
        <v>1601.1950000000002</v>
      </c>
      <c r="H18" s="7">
        <f t="shared" si="0"/>
        <v>9607.1700000000019</v>
      </c>
      <c r="I18" s="18">
        <v>0.25</v>
      </c>
      <c r="J18" s="19">
        <f t="shared" si="1"/>
        <v>2401.7925000000005</v>
      </c>
      <c r="K18" s="10"/>
      <c r="L18" s="10"/>
      <c r="M18" s="10"/>
      <c r="N18" s="10"/>
    </row>
    <row r="19" spans="2:15" ht="30.75">
      <c r="B19" s="3">
        <f t="shared" si="2"/>
        <v>15</v>
      </c>
      <c r="C19" s="33" t="s">
        <v>26</v>
      </c>
      <c r="D19" s="4" t="str">
        <f>D15</f>
        <v>CONDICIONADOR DE AR SPLIT/INVERTER/JANELA 7.000 A 24.000 BTUS</v>
      </c>
      <c r="E19" s="5" t="s">
        <v>12</v>
      </c>
      <c r="F19" s="3">
        <f>F15</f>
        <v>23</v>
      </c>
      <c r="G19" s="6">
        <v>483.48500000000001</v>
      </c>
      <c r="H19" s="7">
        <f t="shared" si="0"/>
        <v>11120.155000000001</v>
      </c>
      <c r="I19" s="8">
        <v>10</v>
      </c>
      <c r="J19" s="9">
        <f>I19*G19</f>
        <v>4834.8500000000004</v>
      </c>
      <c r="M19" s="20"/>
      <c r="N19" s="20"/>
      <c r="O19" s="20"/>
    </row>
    <row r="20" spans="2:15" ht="30.75">
      <c r="B20" s="3">
        <f t="shared" si="2"/>
        <v>16</v>
      </c>
      <c r="C20" s="34"/>
      <c r="D20" s="4" t="str">
        <f>D16</f>
        <v>CONDICIONADOR DE AR SPLIT/INVERTER/CASSETE 36.000 A 48.000 BTUS</v>
      </c>
      <c r="E20" s="5" t="s">
        <v>12</v>
      </c>
      <c r="F20" s="3">
        <f>F16</f>
        <v>44</v>
      </c>
      <c r="G20" s="6">
        <v>887.02125000000001</v>
      </c>
      <c r="H20" s="7">
        <f t="shared" si="0"/>
        <v>39028.934999999998</v>
      </c>
      <c r="I20" s="8">
        <f>F20/3</f>
        <v>14.666666666666666</v>
      </c>
      <c r="J20" s="9">
        <f>I20*G20</f>
        <v>13009.645</v>
      </c>
      <c r="M20" s="20"/>
      <c r="N20" s="20"/>
      <c r="O20" s="20"/>
    </row>
    <row r="21" spans="2:15" ht="30.75">
      <c r="B21" s="3">
        <f t="shared" si="2"/>
        <v>17</v>
      </c>
      <c r="C21" s="34"/>
      <c r="D21" s="21" t="str">
        <f>D17</f>
        <v>SISTEMA VRF - MARCA LG -  UNIDADES EVAPORADORAS DO TIPO PISO TETO 36.200 BTUS</v>
      </c>
      <c r="E21" s="5" t="s">
        <v>12</v>
      </c>
      <c r="F21" s="3">
        <f>F17</f>
        <v>27</v>
      </c>
      <c r="G21" s="6">
        <v>1705.8125</v>
      </c>
      <c r="H21" s="7">
        <f t="shared" si="0"/>
        <v>46056.9375</v>
      </c>
      <c r="I21" s="8">
        <f>F21/3</f>
        <v>9</v>
      </c>
      <c r="J21" s="9">
        <f>I21*G21</f>
        <v>15352.3125</v>
      </c>
      <c r="M21" s="20"/>
      <c r="N21" s="20"/>
      <c r="O21" s="20"/>
    </row>
    <row r="22" spans="2:15" ht="12.75" customHeight="1">
      <c r="B22" s="31" t="s">
        <v>27</v>
      </c>
      <c r="C22" s="31"/>
      <c r="D22" s="31"/>
      <c r="E22" s="31"/>
      <c r="F22" s="31"/>
      <c r="G22" s="31"/>
      <c r="H22" s="31"/>
      <c r="I22" s="31"/>
      <c r="J22" s="22">
        <f>SUM(J5:J21)</f>
        <v>145059.68135416671</v>
      </c>
    </row>
    <row r="24" spans="2:15" ht="12.75" customHeight="1">
      <c r="B24" s="43" t="s">
        <v>28</v>
      </c>
      <c r="C24" s="43"/>
      <c r="D24" s="43"/>
      <c r="E24" s="43"/>
      <c r="F24" s="43"/>
      <c r="G24" s="43"/>
      <c r="H24" s="43"/>
      <c r="I24" s="23"/>
    </row>
    <row r="25" spans="2:15" ht="75">
      <c r="B25" s="2" t="s">
        <v>1</v>
      </c>
      <c r="C25" s="44" t="s">
        <v>2</v>
      </c>
      <c r="D25" s="45"/>
      <c r="E25" s="2" t="s">
        <v>4</v>
      </c>
      <c r="F25" s="2" t="s">
        <v>5</v>
      </c>
      <c r="G25" s="2" t="s">
        <v>29</v>
      </c>
      <c r="H25" s="2" t="s">
        <v>6</v>
      </c>
      <c r="I25" s="2" t="s">
        <v>30</v>
      </c>
    </row>
    <row r="26" spans="2:15" ht="28.5" customHeight="1">
      <c r="B26" s="3">
        <f>B21+1</f>
        <v>18</v>
      </c>
      <c r="C26" s="41" t="s">
        <v>31</v>
      </c>
      <c r="D26" s="42"/>
      <c r="E26" s="5" t="s">
        <v>12</v>
      </c>
      <c r="F26" s="46">
        <f>SUM(F5:F11)</f>
        <v>38</v>
      </c>
      <c r="G26" s="47">
        <v>0.1</v>
      </c>
      <c r="H26" s="6">
        <v>879.86249999999995</v>
      </c>
      <c r="I26" s="9">
        <f t="shared" ref="I26:I39" si="3">H26*$G$26*$F$26</f>
        <v>3343.4775</v>
      </c>
    </row>
    <row r="27" spans="2:15" ht="28.5" customHeight="1">
      <c r="B27" s="3">
        <f>B26+1</f>
        <v>19</v>
      </c>
      <c r="C27" s="41" t="s">
        <v>32</v>
      </c>
      <c r="D27" s="42"/>
      <c r="E27" s="5" t="s">
        <v>12</v>
      </c>
      <c r="F27" s="46"/>
      <c r="G27" s="47"/>
      <c r="H27" s="6">
        <v>543.33249999999998</v>
      </c>
      <c r="I27" s="9">
        <f t="shared" si="3"/>
        <v>2064.6635000000001</v>
      </c>
    </row>
    <row r="28" spans="2:15" ht="28.5" customHeight="1">
      <c r="B28" s="3">
        <f t="shared" ref="B28:B39" si="4">B27+1</f>
        <v>20</v>
      </c>
      <c r="C28" s="41" t="s">
        <v>33</v>
      </c>
      <c r="D28" s="42"/>
      <c r="E28" s="5" t="s">
        <v>12</v>
      </c>
      <c r="F28" s="46"/>
      <c r="G28" s="47"/>
      <c r="H28" s="6">
        <v>106.66</v>
      </c>
      <c r="I28" s="9">
        <f t="shared" si="3"/>
        <v>405.30799999999999</v>
      </c>
    </row>
    <row r="29" spans="2:15" ht="28.5" customHeight="1">
      <c r="B29" s="3">
        <f t="shared" si="4"/>
        <v>21</v>
      </c>
      <c r="C29" s="41" t="s">
        <v>34</v>
      </c>
      <c r="D29" s="42"/>
      <c r="E29" s="5" t="s">
        <v>12</v>
      </c>
      <c r="F29" s="46"/>
      <c r="G29" s="47"/>
      <c r="H29" s="6">
        <v>141.4425</v>
      </c>
      <c r="I29" s="9">
        <f t="shared" si="3"/>
        <v>537.48149999999998</v>
      </c>
    </row>
    <row r="30" spans="2:15" ht="28.5" customHeight="1">
      <c r="B30" s="3">
        <f t="shared" si="4"/>
        <v>22</v>
      </c>
      <c r="C30" s="41" t="s">
        <v>35</v>
      </c>
      <c r="D30" s="42"/>
      <c r="E30" s="5" t="s">
        <v>12</v>
      </c>
      <c r="F30" s="46"/>
      <c r="G30" s="47"/>
      <c r="H30" s="6">
        <v>517.69999999999993</v>
      </c>
      <c r="I30" s="9">
        <f t="shared" si="3"/>
        <v>1967.2599999999998</v>
      </c>
    </row>
    <row r="31" spans="2:15" ht="28.5" customHeight="1">
      <c r="B31" s="3">
        <f t="shared" si="4"/>
        <v>23</v>
      </c>
      <c r="C31" s="41" t="s">
        <v>36</v>
      </c>
      <c r="D31" s="42"/>
      <c r="E31" s="5" t="s">
        <v>12</v>
      </c>
      <c r="F31" s="46"/>
      <c r="G31" s="47"/>
      <c r="H31" s="6">
        <v>412.33</v>
      </c>
      <c r="I31" s="9">
        <f t="shared" si="3"/>
        <v>1566.8540000000003</v>
      </c>
    </row>
    <row r="32" spans="2:15" ht="28.5" customHeight="1">
      <c r="B32" s="3">
        <f t="shared" si="4"/>
        <v>24</v>
      </c>
      <c r="C32" s="41" t="s">
        <v>37</v>
      </c>
      <c r="D32" s="42"/>
      <c r="E32" s="5" t="s">
        <v>12</v>
      </c>
      <c r="F32" s="46"/>
      <c r="G32" s="47"/>
      <c r="H32" s="6">
        <v>1594.0725</v>
      </c>
      <c r="I32" s="9">
        <f t="shared" si="3"/>
        <v>6057.4755000000005</v>
      </c>
    </row>
    <row r="33" spans="2:9" ht="28.5" customHeight="1">
      <c r="B33" s="3">
        <f t="shared" si="4"/>
        <v>25</v>
      </c>
      <c r="C33" s="41" t="s">
        <v>38</v>
      </c>
      <c r="D33" s="42"/>
      <c r="E33" s="5" t="s">
        <v>12</v>
      </c>
      <c r="F33" s="46"/>
      <c r="G33" s="47"/>
      <c r="H33" s="6">
        <v>228.57499999999999</v>
      </c>
      <c r="I33" s="9">
        <f t="shared" si="3"/>
        <v>868.58500000000004</v>
      </c>
    </row>
    <row r="34" spans="2:9" ht="28.5" customHeight="1">
      <c r="B34" s="3">
        <f t="shared" si="4"/>
        <v>26</v>
      </c>
      <c r="C34" s="41" t="s">
        <v>39</v>
      </c>
      <c r="D34" s="42"/>
      <c r="E34" s="5" t="s">
        <v>12</v>
      </c>
      <c r="F34" s="46"/>
      <c r="G34" s="47"/>
      <c r="H34" s="6">
        <v>202.47499999999999</v>
      </c>
      <c r="I34" s="9">
        <f t="shared" si="3"/>
        <v>769.40500000000009</v>
      </c>
    </row>
    <row r="35" spans="2:9" ht="28.5" customHeight="1">
      <c r="B35" s="3">
        <f t="shared" si="4"/>
        <v>27</v>
      </c>
      <c r="C35" s="41" t="s">
        <v>40</v>
      </c>
      <c r="D35" s="42"/>
      <c r="E35" s="5" t="s">
        <v>12</v>
      </c>
      <c r="F35" s="46"/>
      <c r="G35" s="47"/>
      <c r="H35" s="6">
        <v>295.11750000000001</v>
      </c>
      <c r="I35" s="9">
        <f t="shared" si="3"/>
        <v>1121.4465</v>
      </c>
    </row>
    <row r="36" spans="2:9" ht="28.5" customHeight="1">
      <c r="B36" s="3">
        <f t="shared" si="4"/>
        <v>28</v>
      </c>
      <c r="C36" s="41" t="s">
        <v>41</v>
      </c>
      <c r="D36" s="42"/>
      <c r="E36" s="5" t="s">
        <v>12</v>
      </c>
      <c r="F36" s="46"/>
      <c r="G36" s="47"/>
      <c r="H36" s="6">
        <v>77.905000000000001</v>
      </c>
      <c r="I36" s="9">
        <f t="shared" si="3"/>
        <v>296.03900000000004</v>
      </c>
    </row>
    <row r="37" spans="2:9" ht="28.5" customHeight="1">
      <c r="B37" s="3">
        <f t="shared" si="4"/>
        <v>29</v>
      </c>
      <c r="C37" s="41" t="s">
        <v>42</v>
      </c>
      <c r="D37" s="42"/>
      <c r="E37" s="5" t="s">
        <v>12</v>
      </c>
      <c r="F37" s="46"/>
      <c r="G37" s="47"/>
      <c r="H37" s="6">
        <v>295.61750000000001</v>
      </c>
      <c r="I37" s="9">
        <f t="shared" si="3"/>
        <v>1123.3465000000001</v>
      </c>
    </row>
    <row r="38" spans="2:9" ht="28.5" customHeight="1">
      <c r="B38" s="3">
        <f t="shared" si="4"/>
        <v>30</v>
      </c>
      <c r="C38" s="41" t="s">
        <v>43</v>
      </c>
      <c r="D38" s="42"/>
      <c r="E38" s="5" t="s">
        <v>12</v>
      </c>
      <c r="F38" s="46"/>
      <c r="G38" s="47"/>
      <c r="H38" s="6">
        <v>131</v>
      </c>
      <c r="I38" s="9">
        <f t="shared" si="3"/>
        <v>497.80000000000007</v>
      </c>
    </row>
    <row r="39" spans="2:9" ht="28.5" customHeight="1">
      <c r="B39" s="3">
        <f t="shared" si="4"/>
        <v>31</v>
      </c>
      <c r="C39" s="41" t="s">
        <v>44</v>
      </c>
      <c r="D39" s="42"/>
      <c r="E39" s="5" t="s">
        <v>12</v>
      </c>
      <c r="F39" s="46"/>
      <c r="G39" s="47"/>
      <c r="H39" s="6">
        <v>129.75</v>
      </c>
      <c r="I39" s="9">
        <f t="shared" si="3"/>
        <v>493.05000000000007</v>
      </c>
    </row>
    <row r="40" spans="2:9" ht="12.75" customHeight="1">
      <c r="B40" s="48"/>
      <c r="C40" s="48"/>
      <c r="D40" s="48"/>
      <c r="E40" s="48"/>
      <c r="F40" s="48"/>
      <c r="G40" s="48"/>
      <c r="H40" s="48"/>
      <c r="I40" s="24">
        <f>SUM(I26:I39)</f>
        <v>21112.191999999999</v>
      </c>
    </row>
    <row r="42" spans="2:9" ht="12.75" customHeight="1">
      <c r="B42" s="43" t="s">
        <v>45</v>
      </c>
      <c r="C42" s="43"/>
      <c r="D42" s="43"/>
      <c r="E42" s="43"/>
      <c r="F42" s="43"/>
      <c r="G42" s="43"/>
      <c r="H42" s="43"/>
      <c r="I42" s="23"/>
    </row>
    <row r="43" spans="2:9" ht="75">
      <c r="B43" s="2" t="s">
        <v>1</v>
      </c>
      <c r="C43" s="44" t="s">
        <v>2</v>
      </c>
      <c r="D43" s="45"/>
      <c r="E43" s="2" t="s">
        <v>4</v>
      </c>
      <c r="F43" s="2" t="s">
        <v>5</v>
      </c>
      <c r="G43" s="2" t="s">
        <v>29</v>
      </c>
      <c r="H43" s="2" t="s">
        <v>6</v>
      </c>
      <c r="I43" s="2" t="s">
        <v>30</v>
      </c>
    </row>
    <row r="44" spans="2:9">
      <c r="B44" s="3">
        <f>B39+1</f>
        <v>32</v>
      </c>
      <c r="C44" s="41" t="s">
        <v>46</v>
      </c>
      <c r="D44" s="42"/>
      <c r="E44" s="5" t="s">
        <v>12</v>
      </c>
      <c r="F44" s="46">
        <f>F13</f>
        <v>35</v>
      </c>
      <c r="G44" s="47">
        <v>0.1</v>
      </c>
      <c r="H44" s="6">
        <v>787.47500000000002</v>
      </c>
      <c r="I44" s="9">
        <f t="shared" ref="I44:I57" si="5">H44*$G$44*$F$44</f>
        <v>2756.1624999999999</v>
      </c>
    </row>
    <row r="45" spans="2:9">
      <c r="B45" s="3">
        <f>B44+1</f>
        <v>33</v>
      </c>
      <c r="C45" s="41" t="s">
        <v>47</v>
      </c>
      <c r="D45" s="42"/>
      <c r="E45" s="5" t="s">
        <v>12</v>
      </c>
      <c r="F45" s="46"/>
      <c r="G45" s="47"/>
      <c r="H45" s="6">
        <v>777.72500000000002</v>
      </c>
      <c r="I45" s="9">
        <f t="shared" si="5"/>
        <v>2722.0375000000004</v>
      </c>
    </row>
    <row r="46" spans="2:9">
      <c r="B46" s="3">
        <f t="shared" ref="B46:B57" si="6">B45+1</f>
        <v>34</v>
      </c>
      <c r="C46" s="41" t="s">
        <v>48</v>
      </c>
      <c r="D46" s="42"/>
      <c r="E46" s="5" t="s">
        <v>12</v>
      </c>
      <c r="F46" s="46"/>
      <c r="G46" s="47"/>
      <c r="H46" s="6">
        <v>133.75</v>
      </c>
      <c r="I46" s="9">
        <f t="shared" si="5"/>
        <v>468.125</v>
      </c>
    </row>
    <row r="47" spans="2:9">
      <c r="B47" s="3">
        <f t="shared" si="6"/>
        <v>35</v>
      </c>
      <c r="C47" s="41" t="s">
        <v>49</v>
      </c>
      <c r="D47" s="42"/>
      <c r="E47" s="5" t="s">
        <v>12</v>
      </c>
      <c r="F47" s="46"/>
      <c r="G47" s="47"/>
      <c r="H47" s="6">
        <v>118.4525</v>
      </c>
      <c r="I47" s="9">
        <f t="shared" si="5"/>
        <v>414.58375000000001</v>
      </c>
    </row>
    <row r="48" spans="2:9">
      <c r="B48" s="3">
        <f t="shared" si="6"/>
        <v>36</v>
      </c>
      <c r="C48" s="41" t="s">
        <v>50</v>
      </c>
      <c r="D48" s="42"/>
      <c r="E48" s="5" t="s">
        <v>12</v>
      </c>
      <c r="F48" s="46"/>
      <c r="G48" s="47"/>
      <c r="H48" s="6">
        <v>555.41750000000002</v>
      </c>
      <c r="I48" s="9">
        <f t="shared" si="5"/>
        <v>1943.9612500000003</v>
      </c>
    </row>
    <row r="49" spans="2:9">
      <c r="B49" s="3">
        <f t="shared" si="6"/>
        <v>37</v>
      </c>
      <c r="C49" s="41" t="s">
        <v>51</v>
      </c>
      <c r="D49" s="42"/>
      <c r="E49" s="5" t="s">
        <v>12</v>
      </c>
      <c r="F49" s="46"/>
      <c r="G49" s="47"/>
      <c r="H49" s="6">
        <v>424.72500000000002</v>
      </c>
      <c r="I49" s="9">
        <f t="shared" si="5"/>
        <v>1486.5375000000001</v>
      </c>
    </row>
    <row r="50" spans="2:9">
      <c r="B50" s="3">
        <f t="shared" si="6"/>
        <v>38</v>
      </c>
      <c r="C50" s="41" t="s">
        <v>52</v>
      </c>
      <c r="D50" s="42"/>
      <c r="E50" s="5" t="s">
        <v>12</v>
      </c>
      <c r="F50" s="46"/>
      <c r="G50" s="47"/>
      <c r="H50" s="6">
        <v>2850.15</v>
      </c>
      <c r="I50" s="9">
        <f t="shared" si="5"/>
        <v>9975.5250000000015</v>
      </c>
    </row>
    <row r="51" spans="2:9">
      <c r="B51" s="3">
        <f t="shared" si="6"/>
        <v>39</v>
      </c>
      <c r="C51" s="41" t="s">
        <v>53</v>
      </c>
      <c r="D51" s="42"/>
      <c r="E51" s="5" t="s">
        <v>12</v>
      </c>
      <c r="F51" s="46"/>
      <c r="G51" s="47"/>
      <c r="H51" s="6">
        <v>317.5</v>
      </c>
      <c r="I51" s="9">
        <f t="shared" si="5"/>
        <v>1111.25</v>
      </c>
    </row>
    <row r="52" spans="2:9">
      <c r="B52" s="3">
        <f t="shared" si="6"/>
        <v>40</v>
      </c>
      <c r="C52" s="41" t="s">
        <v>54</v>
      </c>
      <c r="D52" s="42"/>
      <c r="E52" s="5" t="s">
        <v>12</v>
      </c>
      <c r="F52" s="46"/>
      <c r="G52" s="47"/>
      <c r="H52" s="6">
        <v>257.9375</v>
      </c>
      <c r="I52" s="9">
        <f t="shared" si="5"/>
        <v>902.78125000000011</v>
      </c>
    </row>
    <row r="53" spans="2:9">
      <c r="B53" s="3">
        <f t="shared" si="6"/>
        <v>41</v>
      </c>
      <c r="C53" s="41" t="s">
        <v>95</v>
      </c>
      <c r="D53" s="42"/>
      <c r="E53" s="5" t="s">
        <v>12</v>
      </c>
      <c r="F53" s="46"/>
      <c r="G53" s="47"/>
      <c r="H53" s="6">
        <v>338.44500000000005</v>
      </c>
      <c r="I53" s="9">
        <f t="shared" si="5"/>
        <v>1184.5575000000001</v>
      </c>
    </row>
    <row r="54" spans="2:9">
      <c r="B54" s="3">
        <f t="shared" si="6"/>
        <v>42</v>
      </c>
      <c r="C54" s="41" t="s">
        <v>56</v>
      </c>
      <c r="D54" s="42"/>
      <c r="E54" s="5" t="s">
        <v>12</v>
      </c>
      <c r="F54" s="46"/>
      <c r="G54" s="47"/>
      <c r="H54" s="6">
        <v>108</v>
      </c>
      <c r="I54" s="9">
        <f t="shared" si="5"/>
        <v>378</v>
      </c>
    </row>
    <row r="55" spans="2:9">
      <c r="B55" s="3">
        <f t="shared" si="6"/>
        <v>43</v>
      </c>
      <c r="C55" s="41" t="s">
        <v>57</v>
      </c>
      <c r="D55" s="42"/>
      <c r="E55" s="5" t="s">
        <v>12</v>
      </c>
      <c r="F55" s="46"/>
      <c r="G55" s="47"/>
      <c r="H55" s="6">
        <v>233.72499999999999</v>
      </c>
      <c r="I55" s="9">
        <f t="shared" si="5"/>
        <v>818.03750000000014</v>
      </c>
    </row>
    <row r="56" spans="2:9">
      <c r="B56" s="3">
        <f t="shared" si="6"/>
        <v>44</v>
      </c>
      <c r="C56" s="41" t="s">
        <v>58</v>
      </c>
      <c r="D56" s="42"/>
      <c r="E56" s="5" t="s">
        <v>12</v>
      </c>
      <c r="F56" s="46"/>
      <c r="G56" s="47"/>
      <c r="H56" s="6">
        <v>143.5</v>
      </c>
      <c r="I56" s="9">
        <f t="shared" si="5"/>
        <v>502.25000000000006</v>
      </c>
    </row>
    <row r="57" spans="2:9">
      <c r="B57" s="3">
        <f t="shared" si="6"/>
        <v>45</v>
      </c>
      <c r="C57" s="41" t="s">
        <v>59</v>
      </c>
      <c r="D57" s="42"/>
      <c r="E57" s="5" t="s">
        <v>12</v>
      </c>
      <c r="F57" s="46"/>
      <c r="G57" s="47"/>
      <c r="H57" s="6">
        <v>146.77500000000001</v>
      </c>
      <c r="I57" s="9">
        <f t="shared" si="5"/>
        <v>513.71250000000009</v>
      </c>
    </row>
    <row r="58" spans="2:9" ht="12.75" customHeight="1">
      <c r="B58" s="48" t="s">
        <v>27</v>
      </c>
      <c r="C58" s="48"/>
      <c r="D58" s="48"/>
      <c r="E58" s="48"/>
      <c r="F58" s="48"/>
      <c r="G58" s="48"/>
      <c r="H58" s="48"/>
      <c r="I58" s="24">
        <f>SUM(I44:I57)</f>
        <v>25177.521250000002</v>
      </c>
    </row>
    <row r="60" spans="2:9" ht="12.75" customHeight="1">
      <c r="B60" s="43" t="s">
        <v>60</v>
      </c>
      <c r="C60" s="43"/>
      <c r="D60" s="43"/>
      <c r="E60" s="43"/>
      <c r="F60" s="43"/>
      <c r="G60" s="43"/>
      <c r="H60" s="43"/>
      <c r="I60" s="23"/>
    </row>
    <row r="61" spans="2:9" ht="75">
      <c r="B61" s="2" t="s">
        <v>1</v>
      </c>
      <c r="C61" s="44" t="s">
        <v>2</v>
      </c>
      <c r="D61" s="45"/>
      <c r="E61" s="2" t="s">
        <v>4</v>
      </c>
      <c r="F61" s="2" t="s">
        <v>5</v>
      </c>
      <c r="G61" s="2" t="s">
        <v>29</v>
      </c>
      <c r="H61" s="2" t="s">
        <v>6</v>
      </c>
      <c r="I61" s="2" t="s">
        <v>30</v>
      </c>
    </row>
    <row r="62" spans="2:9" ht="17.25" customHeight="1">
      <c r="B62" s="3">
        <f>B57+1</f>
        <v>46</v>
      </c>
      <c r="C62" s="41" t="s">
        <v>61</v>
      </c>
      <c r="D62" s="42"/>
      <c r="E62" s="5" t="s">
        <v>12</v>
      </c>
      <c r="F62" s="46">
        <f>F21</f>
        <v>27</v>
      </c>
      <c r="G62" s="47">
        <v>0.1</v>
      </c>
      <c r="H62" s="6">
        <v>1471.0875000000001</v>
      </c>
      <c r="I62" s="9">
        <f t="shared" ref="I62:I75" si="7">H62*$G$62*$F$62</f>
        <v>3971.9362500000002</v>
      </c>
    </row>
    <row r="63" spans="2:9">
      <c r="B63" s="3">
        <f>B62+1</f>
        <v>47</v>
      </c>
      <c r="C63" s="41" t="s">
        <v>62</v>
      </c>
      <c r="D63" s="42"/>
      <c r="E63" s="5" t="s">
        <v>12</v>
      </c>
      <c r="F63" s="46"/>
      <c r="G63" s="47"/>
      <c r="H63" s="6">
        <v>1420.0774999999999</v>
      </c>
      <c r="I63" s="9">
        <f t="shared" si="7"/>
        <v>3834.2092499999999</v>
      </c>
    </row>
    <row r="64" spans="2:9">
      <c r="B64" s="3">
        <f t="shared" ref="B64:B75" si="8">B63+1</f>
        <v>48</v>
      </c>
      <c r="C64" s="41" t="s">
        <v>63</v>
      </c>
      <c r="D64" s="42"/>
      <c r="E64" s="5" t="s">
        <v>12</v>
      </c>
      <c r="F64" s="46"/>
      <c r="G64" s="47"/>
      <c r="H64" s="6">
        <v>147.5</v>
      </c>
      <c r="I64" s="9">
        <f t="shared" si="7"/>
        <v>398.25</v>
      </c>
    </row>
    <row r="65" spans="2:9">
      <c r="B65" s="3">
        <f t="shared" si="8"/>
        <v>49</v>
      </c>
      <c r="C65" s="41" t="s">
        <v>64</v>
      </c>
      <c r="D65" s="42"/>
      <c r="E65" s="5" t="s">
        <v>12</v>
      </c>
      <c r="F65" s="46"/>
      <c r="G65" s="47"/>
      <c r="H65" s="6">
        <v>153.10499999999999</v>
      </c>
      <c r="I65" s="9">
        <f t="shared" si="7"/>
        <v>413.38349999999997</v>
      </c>
    </row>
    <row r="66" spans="2:9">
      <c r="B66" s="3">
        <f t="shared" si="8"/>
        <v>50</v>
      </c>
      <c r="C66" s="41" t="s">
        <v>65</v>
      </c>
      <c r="D66" s="42"/>
      <c r="E66" s="5" t="s">
        <v>12</v>
      </c>
      <c r="F66" s="46"/>
      <c r="G66" s="47"/>
      <c r="H66" s="6">
        <v>2077.8450000000003</v>
      </c>
      <c r="I66" s="9">
        <f t="shared" si="7"/>
        <v>5610.1815000000006</v>
      </c>
    </row>
    <row r="67" spans="2:9" ht="18" customHeight="1">
      <c r="B67" s="3">
        <f t="shared" si="8"/>
        <v>51</v>
      </c>
      <c r="C67" s="41" t="s">
        <v>96</v>
      </c>
      <c r="D67" s="42"/>
      <c r="E67" s="5" t="s">
        <v>12</v>
      </c>
      <c r="F67" s="46"/>
      <c r="G67" s="47"/>
      <c r="H67" s="6">
        <v>1139.5</v>
      </c>
      <c r="I67" s="9">
        <f t="shared" si="7"/>
        <v>3076.65</v>
      </c>
    </row>
    <row r="68" spans="2:9">
      <c r="B68" s="3">
        <f t="shared" si="8"/>
        <v>52</v>
      </c>
      <c r="C68" s="41" t="s">
        <v>67</v>
      </c>
      <c r="D68" s="42"/>
      <c r="E68" s="5" t="s">
        <v>12</v>
      </c>
      <c r="F68" s="46"/>
      <c r="G68" s="47"/>
      <c r="H68" s="6">
        <v>5929.8724999999995</v>
      </c>
      <c r="I68" s="9">
        <f t="shared" si="7"/>
        <v>16010.65575</v>
      </c>
    </row>
    <row r="69" spans="2:9">
      <c r="B69" s="3">
        <f t="shared" si="8"/>
        <v>53</v>
      </c>
      <c r="C69" s="41" t="s">
        <v>68</v>
      </c>
      <c r="D69" s="42"/>
      <c r="E69" s="5" t="s">
        <v>12</v>
      </c>
      <c r="F69" s="46"/>
      <c r="G69" s="47"/>
      <c r="H69" s="6">
        <v>252.25</v>
      </c>
      <c r="I69" s="9">
        <f t="shared" si="7"/>
        <v>681.07500000000005</v>
      </c>
    </row>
    <row r="70" spans="2:9">
      <c r="B70" s="3">
        <f t="shared" si="8"/>
        <v>54</v>
      </c>
      <c r="C70" s="41" t="s">
        <v>69</v>
      </c>
      <c r="D70" s="42"/>
      <c r="E70" s="5" t="s">
        <v>12</v>
      </c>
      <c r="F70" s="46"/>
      <c r="G70" s="47"/>
      <c r="H70" s="6">
        <v>210.5625</v>
      </c>
      <c r="I70" s="9">
        <f t="shared" si="7"/>
        <v>568.51875000000007</v>
      </c>
    </row>
    <row r="71" spans="2:9">
      <c r="B71" s="3">
        <f t="shared" si="8"/>
        <v>55</v>
      </c>
      <c r="C71" s="41" t="s">
        <v>70</v>
      </c>
      <c r="D71" s="42"/>
      <c r="E71" s="5" t="s">
        <v>12</v>
      </c>
      <c r="F71" s="46"/>
      <c r="G71" s="47"/>
      <c r="H71" s="6">
        <v>1150.77</v>
      </c>
      <c r="I71" s="9">
        <f t="shared" si="7"/>
        <v>3107.0789999999997</v>
      </c>
    </row>
    <row r="72" spans="2:9">
      <c r="B72" s="3">
        <f t="shared" si="8"/>
        <v>56</v>
      </c>
      <c r="C72" s="41" t="s">
        <v>71</v>
      </c>
      <c r="D72" s="42"/>
      <c r="E72" s="5" t="s">
        <v>12</v>
      </c>
      <c r="F72" s="46"/>
      <c r="G72" s="47"/>
      <c r="H72" s="6">
        <v>96.282499999999999</v>
      </c>
      <c r="I72" s="9">
        <f t="shared" si="7"/>
        <v>259.96275000000003</v>
      </c>
    </row>
    <row r="73" spans="2:9">
      <c r="B73" s="3">
        <f t="shared" si="8"/>
        <v>57</v>
      </c>
      <c r="C73" s="41" t="s">
        <v>72</v>
      </c>
      <c r="D73" s="42"/>
      <c r="E73" s="5" t="s">
        <v>12</v>
      </c>
      <c r="F73" s="46"/>
      <c r="G73" s="47"/>
      <c r="H73" s="6">
        <v>278.09000000000003</v>
      </c>
      <c r="I73" s="9">
        <f t="shared" si="7"/>
        <v>750.84300000000007</v>
      </c>
    </row>
    <row r="74" spans="2:9">
      <c r="B74" s="3">
        <f t="shared" si="8"/>
        <v>58</v>
      </c>
      <c r="C74" s="41" t="s">
        <v>73</v>
      </c>
      <c r="D74" s="42"/>
      <c r="E74" s="5" t="s">
        <v>12</v>
      </c>
      <c r="F74" s="46"/>
      <c r="G74" s="47"/>
      <c r="H74" s="6">
        <v>152.11500000000001</v>
      </c>
      <c r="I74" s="9">
        <f t="shared" si="7"/>
        <v>410.71050000000002</v>
      </c>
    </row>
    <row r="75" spans="2:9">
      <c r="B75" s="3">
        <f t="shared" si="8"/>
        <v>59</v>
      </c>
      <c r="C75" s="41" t="s">
        <v>74</v>
      </c>
      <c r="D75" s="42"/>
      <c r="E75" s="5" t="s">
        <v>12</v>
      </c>
      <c r="F75" s="46"/>
      <c r="G75" s="47"/>
      <c r="H75" s="6">
        <v>169.4025</v>
      </c>
      <c r="I75" s="9">
        <f t="shared" si="7"/>
        <v>457.38675000000006</v>
      </c>
    </row>
    <row r="76" spans="2:9" ht="12.75" customHeight="1">
      <c r="B76" s="48" t="s">
        <v>27</v>
      </c>
      <c r="C76" s="48"/>
      <c r="D76" s="48"/>
      <c r="E76" s="48"/>
      <c r="F76" s="48"/>
      <c r="G76" s="48"/>
      <c r="H76" s="48"/>
      <c r="I76" s="24">
        <f>SUM(I62:I75)</f>
        <v>39550.841999999997</v>
      </c>
    </row>
    <row r="78" spans="2:9" ht="12.75" customHeight="1">
      <c r="B78" s="43" t="s">
        <v>75</v>
      </c>
      <c r="C78" s="43"/>
      <c r="D78" s="43"/>
      <c r="E78" s="43"/>
      <c r="F78" s="43"/>
      <c r="G78" s="43"/>
      <c r="H78" s="43"/>
      <c r="I78" s="43"/>
    </row>
    <row r="79" spans="2:9">
      <c r="B79" s="3">
        <f>B75+1</f>
        <v>60</v>
      </c>
      <c r="C79" s="3" t="s">
        <v>76</v>
      </c>
      <c r="D79" s="3"/>
      <c r="E79" s="3" t="s">
        <v>12</v>
      </c>
      <c r="F79" s="3">
        <f>F62+F44+F26</f>
        <v>100</v>
      </c>
      <c r="G79" s="25">
        <v>0.05</v>
      </c>
      <c r="H79" s="6">
        <v>67.644999999999996</v>
      </c>
      <c r="I79" s="9">
        <f>H79*$F$79*$G$79</f>
        <v>338.22500000000002</v>
      </c>
    </row>
    <row r="80" spans="2:9" ht="12.75" customHeight="1">
      <c r="B80" s="48" t="s">
        <v>27</v>
      </c>
      <c r="C80" s="48"/>
      <c r="D80" s="48"/>
      <c r="E80" s="48"/>
      <c r="F80" s="48"/>
      <c r="G80" s="48"/>
      <c r="H80" s="48"/>
      <c r="I80" s="26">
        <f>SUM(I79:I79)</f>
        <v>338.22500000000002</v>
      </c>
    </row>
    <row r="81" spans="2:9" ht="12.75" customHeight="1">
      <c r="B81" s="49" t="s">
        <v>77</v>
      </c>
      <c r="C81" s="49"/>
      <c r="D81" s="49"/>
      <c r="E81" s="49"/>
      <c r="I81" s="26"/>
    </row>
    <row r="82" spans="2:9" ht="30">
      <c r="B82" s="27" t="s">
        <v>78</v>
      </c>
      <c r="C82" s="51" t="s">
        <v>79</v>
      </c>
      <c r="D82" s="52"/>
      <c r="E82" s="27" t="s">
        <v>80</v>
      </c>
    </row>
    <row r="83" spans="2:9">
      <c r="B83" s="3">
        <v>1</v>
      </c>
      <c r="C83" s="53" t="s">
        <v>81</v>
      </c>
      <c r="D83" s="54"/>
      <c r="E83" s="9">
        <f>SUM(J5:J14)</f>
        <v>99437.946666666685</v>
      </c>
    </row>
    <row r="84" spans="2:9">
      <c r="B84" s="3">
        <v>2</v>
      </c>
      <c r="C84" s="53" t="s">
        <v>82</v>
      </c>
      <c r="D84" s="54"/>
      <c r="E84" s="9">
        <f>SUM(J15:J18)</f>
        <v>12424.927187499998</v>
      </c>
    </row>
    <row r="85" spans="2:9">
      <c r="B85" s="3">
        <v>3</v>
      </c>
      <c r="C85" s="53" t="s">
        <v>83</v>
      </c>
      <c r="D85" s="54"/>
      <c r="E85" s="9">
        <f>SUM(J19:J21)</f>
        <v>33196.807500000003</v>
      </c>
    </row>
    <row r="86" spans="2:9">
      <c r="B86" s="3">
        <v>4</v>
      </c>
      <c r="C86" s="53" t="s">
        <v>84</v>
      </c>
      <c r="D86" s="54"/>
      <c r="E86" s="9">
        <f>SUM(I79,I58,I40,I76)</f>
        <v>86178.780249999996</v>
      </c>
    </row>
    <row r="87" spans="2:9" ht="12.75" customHeight="1">
      <c r="B87" s="51" t="s">
        <v>85</v>
      </c>
      <c r="C87" s="55"/>
      <c r="D87" s="52"/>
      <c r="E87" s="28">
        <f>SUM(E83:E86)</f>
        <v>231238.46160416666</v>
      </c>
      <c r="F87" s="29"/>
    </row>
    <row r="89" spans="2:9" hidden="1">
      <c r="C89" s="3">
        <v>158461</v>
      </c>
      <c r="D89" s="3"/>
      <c r="E89" s="3" t="s">
        <v>86</v>
      </c>
      <c r="F89" s="25">
        <v>3.8300000000000001E-2</v>
      </c>
    </row>
    <row r="90" spans="2:9" ht="45" hidden="1">
      <c r="C90" s="3" t="s">
        <v>87</v>
      </c>
      <c r="D90" s="3"/>
      <c r="E90" s="3" t="s">
        <v>88</v>
      </c>
      <c r="F90" s="25">
        <v>7.3300000000000004E-2</v>
      </c>
    </row>
    <row r="91" spans="2:9" hidden="1">
      <c r="C91" s="3">
        <v>152663</v>
      </c>
      <c r="D91" s="3"/>
      <c r="E91" s="3" t="s">
        <v>89</v>
      </c>
      <c r="F91" s="25">
        <v>3.6700000000000003E-2</v>
      </c>
    </row>
    <row r="92" spans="2:9" ht="45" hidden="1">
      <c r="C92" s="3" t="s">
        <v>90</v>
      </c>
      <c r="D92" s="3"/>
      <c r="E92" s="3" t="s">
        <v>91</v>
      </c>
      <c r="F92" s="25">
        <v>2.1000000000000001E-2</v>
      </c>
    </row>
    <row r="93" spans="2:9" ht="12.75" hidden="1" customHeight="1">
      <c r="C93" s="50" t="s">
        <v>92</v>
      </c>
      <c r="D93" s="50"/>
      <c r="E93" s="50"/>
      <c r="F93" s="30">
        <f>MEDIAN(F89:F92)</f>
        <v>3.7500000000000006E-2</v>
      </c>
    </row>
    <row r="94" spans="2:9" hidden="1"/>
  </sheetData>
  <mergeCells count="73">
    <mergeCell ref="B22:I22"/>
    <mergeCell ref="B1:J3"/>
    <mergeCell ref="C5:C14"/>
    <mergeCell ref="K5:N16"/>
    <mergeCell ref="C15:C18"/>
    <mergeCell ref="C19:C21"/>
    <mergeCell ref="C37:D37"/>
    <mergeCell ref="B24:H24"/>
    <mergeCell ref="C25:D25"/>
    <mergeCell ref="C26:D26"/>
    <mergeCell ref="F26:F39"/>
    <mergeCell ref="G26:G39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44:D44"/>
    <mergeCell ref="F44:F57"/>
    <mergeCell ref="G44:G57"/>
    <mergeCell ref="C45:D45"/>
    <mergeCell ref="C46:D46"/>
    <mergeCell ref="C38:D38"/>
    <mergeCell ref="C39:D39"/>
    <mergeCell ref="B40:H40"/>
    <mergeCell ref="B42:H42"/>
    <mergeCell ref="C43:D43"/>
    <mergeCell ref="B58:H58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B60:H60"/>
    <mergeCell ref="C61:D61"/>
    <mergeCell ref="C62:D62"/>
    <mergeCell ref="F62:F75"/>
    <mergeCell ref="G62:G75"/>
    <mergeCell ref="C63:D63"/>
    <mergeCell ref="C64:D64"/>
    <mergeCell ref="C65:D65"/>
    <mergeCell ref="C66:D66"/>
    <mergeCell ref="C67:D67"/>
    <mergeCell ref="B81:E81"/>
    <mergeCell ref="C68:D68"/>
    <mergeCell ref="C69:D69"/>
    <mergeCell ref="C70:D70"/>
    <mergeCell ref="C71:D71"/>
    <mergeCell ref="C72:D72"/>
    <mergeCell ref="C73:D73"/>
    <mergeCell ref="C74:D74"/>
    <mergeCell ref="C75:D75"/>
    <mergeCell ref="B76:H76"/>
    <mergeCell ref="B78:I78"/>
    <mergeCell ref="B80:H80"/>
    <mergeCell ref="C93:E93"/>
    <mergeCell ref="C82:D82"/>
    <mergeCell ref="C83:D83"/>
    <mergeCell ref="C84:D84"/>
    <mergeCell ref="C85:D85"/>
    <mergeCell ref="C86:D86"/>
    <mergeCell ref="B87:D87"/>
  </mergeCells>
  <pageMargins left="0.39370078740157483" right="0.39370078740157483" top="0.39370078740157483" bottom="0.39370078740157483" header="0" footer="0"/>
  <pageSetup paperSize="9" scale="68" orientation="landscape" r:id="rId1"/>
  <headerFooter>
    <oddHeader>&amp;C&amp;A</oddHeader>
    <oddFooter>&amp;CPágina &amp;P</oddFooter>
  </headerFooter>
  <rowBreaks count="3" manualBreakCount="3">
    <brk id="23" max="16383" man="1"/>
    <brk id="41" max="1638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Ifes Campus São Mateus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Amadeu Ribeiro da Silva</dc:creator>
  <cp:keywords/>
  <dc:description/>
  <cp:lastModifiedBy>Amadeu Ribeiro da Silva</cp:lastModifiedBy>
  <cp:revision/>
  <dcterms:created xsi:type="dcterms:W3CDTF">2022-09-27T17:01:51Z</dcterms:created>
  <dcterms:modified xsi:type="dcterms:W3CDTF">2022-10-21T14:26:46Z</dcterms:modified>
  <cp:category/>
  <cp:contentStatus/>
</cp:coreProperties>
</file>